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Daily stall wise sales_expenses" sheetId="3" r:id="rId1"/>
    <sheet name="Head wise Food court expenses" sheetId="1" r:id="rId2"/>
    <sheet name="Sales_Profil details" sheetId="2" r:id="rId3"/>
    <sheet name="Sales data and Graphs" sheetId="4" r:id="rId4"/>
  </sheets>
  <calcPr calcId="124519"/>
</workbook>
</file>

<file path=xl/calcChain.xml><?xml version="1.0" encoding="utf-8"?>
<calcChain xmlns="http://schemas.openxmlformats.org/spreadsheetml/2006/main">
  <c r="F22" i="1"/>
  <c r="G22"/>
  <c r="D21"/>
  <c r="E21"/>
  <c r="F21"/>
  <c r="G21"/>
  <c r="H21"/>
  <c r="I21"/>
  <c r="L20" i="4" l="1"/>
  <c r="K20"/>
  <c r="J20"/>
  <c r="I20"/>
  <c r="H20"/>
  <c r="G20"/>
  <c r="F20"/>
  <c r="E20"/>
  <c r="D20"/>
  <c r="C20"/>
  <c r="M19"/>
  <c r="M18"/>
  <c r="M17"/>
  <c r="M16"/>
  <c r="M15"/>
  <c r="M14"/>
  <c r="M13"/>
  <c r="L12"/>
  <c r="K12"/>
  <c r="J12"/>
  <c r="I12"/>
  <c r="H12"/>
  <c r="G12"/>
  <c r="F12"/>
  <c r="E12"/>
  <c r="D12"/>
  <c r="C12"/>
  <c r="M11"/>
  <c r="M10"/>
  <c r="M9"/>
  <c r="M8"/>
  <c r="M7"/>
  <c r="M6"/>
  <c r="M5"/>
  <c r="M4"/>
  <c r="M3"/>
  <c r="M14" i="3"/>
  <c r="M23" s="1"/>
  <c r="C21" i="2"/>
  <c r="D5"/>
  <c r="E5" s="1"/>
  <c r="D8"/>
  <c r="E8" s="1"/>
  <c r="D9"/>
  <c r="E9" s="1"/>
  <c r="D3"/>
  <c r="E3" s="1"/>
  <c r="H5" i="1"/>
  <c r="I5" s="1"/>
  <c r="D4" i="2" s="1"/>
  <c r="E4" s="1"/>
  <c r="H6" i="1"/>
  <c r="I6" s="1"/>
  <c r="H7"/>
  <c r="I7" s="1"/>
  <c r="D6" i="2" s="1"/>
  <c r="E6" s="1"/>
  <c r="H8" i="1"/>
  <c r="I8" s="1"/>
  <c r="D7" i="2" s="1"/>
  <c r="E7" s="1"/>
  <c r="H9" i="1"/>
  <c r="I9" s="1"/>
  <c r="H10"/>
  <c r="I10" s="1"/>
  <c r="H11"/>
  <c r="I11" s="1"/>
  <c r="D10" i="2" s="1"/>
  <c r="E10" s="1"/>
  <c r="H12" i="1"/>
  <c r="I12" s="1"/>
  <c r="D11" i="2" s="1"/>
  <c r="E11" s="1"/>
  <c r="H4" i="1"/>
  <c r="AF6" i="3"/>
  <c r="AF7"/>
  <c r="AF8"/>
  <c r="AF9"/>
  <c r="AF10"/>
  <c r="AF11"/>
  <c r="AF12"/>
  <c r="AF13"/>
  <c r="AH6"/>
  <c r="AH7"/>
  <c r="AH8"/>
  <c r="AH9"/>
  <c r="AH10"/>
  <c r="AH11"/>
  <c r="AH12"/>
  <c r="AH13"/>
  <c r="AH5"/>
  <c r="C14"/>
  <c r="C22"/>
  <c r="E14"/>
  <c r="E22"/>
  <c r="E23" s="1"/>
  <c r="H14"/>
  <c r="H22"/>
  <c r="K14"/>
  <c r="K22"/>
  <c r="N14"/>
  <c r="N22"/>
  <c r="Q14"/>
  <c r="Q22"/>
  <c r="T14"/>
  <c r="T22"/>
  <c r="W14"/>
  <c r="W22"/>
  <c r="AE22"/>
  <c r="AC22"/>
  <c r="AB22"/>
  <c r="Z22"/>
  <c r="Y22"/>
  <c r="V22"/>
  <c r="S22"/>
  <c r="P22"/>
  <c r="O22"/>
  <c r="M22"/>
  <c r="L22"/>
  <c r="J22"/>
  <c r="G22"/>
  <c r="AH21"/>
  <c r="AF21"/>
  <c r="AG21" s="1"/>
  <c r="AD21"/>
  <c r="AA21"/>
  <c r="X21"/>
  <c r="U21"/>
  <c r="R21"/>
  <c r="I21"/>
  <c r="AH20"/>
  <c r="AF20"/>
  <c r="AG20" s="1"/>
  <c r="AD20"/>
  <c r="AA20"/>
  <c r="X20"/>
  <c r="U20"/>
  <c r="R20"/>
  <c r="I20"/>
  <c r="F20"/>
  <c r="D20"/>
  <c r="AH19"/>
  <c r="AF19"/>
  <c r="AG19" s="1"/>
  <c r="AD19"/>
  <c r="AA19"/>
  <c r="X19"/>
  <c r="U19"/>
  <c r="R19"/>
  <c r="I19"/>
  <c r="F19"/>
  <c r="D19"/>
  <c r="AH18"/>
  <c r="AF18"/>
  <c r="AG18" s="1"/>
  <c r="AD18"/>
  <c r="AA18"/>
  <c r="X18"/>
  <c r="U18"/>
  <c r="R18"/>
  <c r="I18"/>
  <c r="F18"/>
  <c r="D18"/>
  <c r="AH17"/>
  <c r="AF17"/>
  <c r="AG17" s="1"/>
  <c r="AD17"/>
  <c r="AA17"/>
  <c r="X17"/>
  <c r="U17"/>
  <c r="R17"/>
  <c r="I17"/>
  <c r="F17"/>
  <c r="D17"/>
  <c r="AH16"/>
  <c r="AF16"/>
  <c r="AG16" s="1"/>
  <c r="AD16"/>
  <c r="AA16"/>
  <c r="X16"/>
  <c r="U16"/>
  <c r="R16"/>
  <c r="I16"/>
  <c r="F16"/>
  <c r="D16"/>
  <c r="AH15"/>
  <c r="AF15"/>
  <c r="AD15"/>
  <c r="AA15"/>
  <c r="X15"/>
  <c r="U15"/>
  <c r="R15"/>
  <c r="I15"/>
  <c r="F15"/>
  <c r="D15"/>
  <c r="AG14"/>
  <c r="AE14"/>
  <c r="AD14"/>
  <c r="AC14"/>
  <c r="AC23" s="1"/>
  <c r="AB14"/>
  <c r="AA14"/>
  <c r="Z14"/>
  <c r="Z23" s="1"/>
  <c r="Y14"/>
  <c r="X14"/>
  <c r="V14"/>
  <c r="U14"/>
  <c r="S14"/>
  <c r="R14"/>
  <c r="P14"/>
  <c r="O14"/>
  <c r="L14"/>
  <c r="J14"/>
  <c r="I14"/>
  <c r="G14"/>
  <c r="G23" s="1"/>
  <c r="F14"/>
  <c r="D14"/>
  <c r="AF5"/>
  <c r="C21" i="1"/>
  <c r="D13"/>
  <c r="D22" s="1"/>
  <c r="E13"/>
  <c r="E22" s="1"/>
  <c r="F13"/>
  <c r="G13"/>
  <c r="C13"/>
  <c r="I14"/>
  <c r="D13" i="2" s="1"/>
  <c r="E13" s="1"/>
  <c r="I15" i="1"/>
  <c r="D14" i="2" s="1"/>
  <c r="E14" s="1"/>
  <c r="I4" i="1"/>
  <c r="C20" i="2"/>
  <c r="C12"/>
  <c r="I13" i="1" l="1"/>
  <c r="H13"/>
  <c r="H22" s="1"/>
  <c r="I16"/>
  <c r="D15" i="2" s="1"/>
  <c r="E15" s="1"/>
  <c r="J21" i="4"/>
  <c r="C21"/>
  <c r="D21"/>
  <c r="E21"/>
  <c r="H21"/>
  <c r="L21"/>
  <c r="K21"/>
  <c r="M12"/>
  <c r="F21"/>
  <c r="I21"/>
  <c r="G21"/>
  <c r="M20"/>
  <c r="C22" i="1"/>
  <c r="L23" i="3"/>
  <c r="AB23"/>
  <c r="AF14"/>
  <c r="D22"/>
  <c r="AF22"/>
  <c r="C23"/>
  <c r="V23"/>
  <c r="H23"/>
  <c r="O23"/>
  <c r="K23"/>
  <c r="N23"/>
  <c r="Q23"/>
  <c r="T23"/>
  <c r="P23"/>
  <c r="W23"/>
  <c r="D23"/>
  <c r="S23"/>
  <c r="AE23"/>
  <c r="J23"/>
  <c r="Y23"/>
  <c r="F22"/>
  <c r="F23" s="1"/>
  <c r="AH14"/>
  <c r="X22"/>
  <c r="X23" s="1"/>
  <c r="AG15"/>
  <c r="AG22" s="1"/>
  <c r="AG23" s="1"/>
  <c r="I22"/>
  <c r="I23" s="1"/>
  <c r="U22"/>
  <c r="U23" s="1"/>
  <c r="R22"/>
  <c r="R23" s="1"/>
  <c r="AD22"/>
  <c r="AD23" s="1"/>
  <c r="AA22"/>
  <c r="AA23" s="1"/>
  <c r="AH22"/>
  <c r="I22" i="1" l="1"/>
  <c r="D12" i="2"/>
  <c r="E12" s="1"/>
  <c r="I17" i="1"/>
  <c r="D16" i="2" s="1"/>
  <c r="E16" s="1"/>
  <c r="M21" i="4"/>
  <c r="AH23" i="3"/>
  <c r="AF23"/>
  <c r="I19" i="1" l="1"/>
  <c r="D18" i="2" s="1"/>
  <c r="E18" s="1"/>
  <c r="I18" i="1" l="1"/>
  <c r="D17" i="2" s="1"/>
  <c r="E17" s="1"/>
  <c r="I20" i="1"/>
  <c r="D19" i="2" s="1"/>
  <c r="E19" s="1"/>
  <c r="D20" l="1"/>
  <c r="E20" l="1"/>
  <c r="D21"/>
  <c r="E21" s="1"/>
</calcChain>
</file>

<file path=xl/sharedStrings.xml><?xml version="1.0" encoding="utf-8"?>
<sst xmlns="http://schemas.openxmlformats.org/spreadsheetml/2006/main" count="149" uniqueCount="64">
  <si>
    <t>Material cost</t>
  </si>
  <si>
    <t>Gas</t>
  </si>
  <si>
    <t>Juice Centre</t>
  </si>
  <si>
    <t>Ummate Vadakkini</t>
  </si>
  <si>
    <t>Anugraha Alappuzha</t>
  </si>
  <si>
    <t>Thalasseery</t>
  </si>
  <si>
    <t>Annapoorna Malappuram</t>
  </si>
  <si>
    <t>Malappuram Cafe</t>
  </si>
  <si>
    <t>Kasargod</t>
  </si>
  <si>
    <t>Tripura</t>
  </si>
  <si>
    <t>Rajasthan</t>
  </si>
  <si>
    <t>Lekshadweep</t>
  </si>
  <si>
    <t>Karnataka A</t>
  </si>
  <si>
    <t>Maharashtra</t>
  </si>
  <si>
    <t>Jharkhand</t>
  </si>
  <si>
    <t>Bihar</t>
  </si>
  <si>
    <t>Karnataka B</t>
  </si>
  <si>
    <t>Chattisgarh</t>
  </si>
  <si>
    <t>Sl No.</t>
  </si>
  <si>
    <t>20% Commission</t>
  </si>
  <si>
    <t>Lakshadweep</t>
  </si>
  <si>
    <t>Total for Partner State stalls</t>
  </si>
  <si>
    <t>Juice Counter, Malappuram</t>
  </si>
  <si>
    <t>U V Malappuram</t>
  </si>
  <si>
    <t>Thalassery</t>
  </si>
  <si>
    <t>Annapoorna, Malappuram</t>
  </si>
  <si>
    <t>Sree Lakshmi, Kasargod</t>
  </si>
  <si>
    <t>Total for Kerala stalls</t>
  </si>
  <si>
    <t>TOTAL FOOD COURT SALES</t>
  </si>
  <si>
    <t>Profit</t>
  </si>
  <si>
    <t>Name of the stall</t>
  </si>
  <si>
    <t>Total sales during 10 days</t>
  </si>
  <si>
    <t>Daily raw material cost</t>
  </si>
  <si>
    <t>TOTAL EXPENSES</t>
  </si>
  <si>
    <t>Wage component</t>
  </si>
  <si>
    <t>Rent – Utensils</t>
  </si>
  <si>
    <t xml:space="preserve">Kuudmbahsree NRO
Saras Mela 2017-India Food Court 
Total Expense details </t>
  </si>
  <si>
    <t xml:space="preserve">Kudumbashree NRO
Saras 2017 - Café Kudumbashree - India Food Court
Edappal, Malappuram -Aug 25th to Sept 3rd 2017
Final Sales_Profit Statement
</t>
  </si>
  <si>
    <t>Total expenses 
(Daily raw material cost, 20% commission, Utensils rent, Material cost from own state, wage, gas, etc.)</t>
  </si>
  <si>
    <t>Kudumbashree NRO
Saras 2017 -India Food Court
Edappal, Malappuram -Aug 25th to Sept 3rd 2017</t>
  </si>
  <si>
    <t>Name of Stall</t>
  </si>
  <si>
    <t>Sales</t>
  </si>
  <si>
    <t>25-08-17</t>
  </si>
  <si>
    <t>26-08-18</t>
  </si>
  <si>
    <t>27-08-19</t>
  </si>
  <si>
    <t>28-08-20</t>
  </si>
  <si>
    <t>29-08-21</t>
  </si>
  <si>
    <t>30-08-22</t>
  </si>
  <si>
    <t>31-08-23</t>
  </si>
  <si>
    <t>TOTAL</t>
  </si>
  <si>
    <t>Expenses</t>
  </si>
  <si>
    <t>Juice Counter</t>
  </si>
  <si>
    <t>Malappuram</t>
  </si>
  <si>
    <t>Annapoorna</t>
  </si>
  <si>
    <t>Fixed expenses</t>
  </si>
  <si>
    <t>Daily expenses</t>
  </si>
  <si>
    <t>Name of Catering Unit/ State</t>
  </si>
  <si>
    <t>26-08-17</t>
  </si>
  <si>
    <t>27-08-17</t>
  </si>
  <si>
    <t>28-08-17</t>
  </si>
  <si>
    <t>29-08-17</t>
  </si>
  <si>
    <t>30-08-17</t>
  </si>
  <si>
    <t>31-08-17</t>
  </si>
  <si>
    <t>Unit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</si>
</sst>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0" xfId="0" applyFont="1"/>
    <xf numFmtId="0" fontId="1" fillId="3" borderId="1" xfId="0" applyFont="1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1" fillId="2" borderId="1" xfId="0" applyFont="1" applyFill="1" applyBorder="1"/>
    <xf numFmtId="0" fontId="0" fillId="2" borderId="1" xfId="0" applyFill="1" applyBorder="1"/>
    <xf numFmtId="0" fontId="1" fillId="4" borderId="2" xfId="0" applyFont="1" applyFill="1" applyBorder="1" applyAlignment="1"/>
    <xf numFmtId="0" fontId="2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" xfId="0" applyFill="1" applyBorder="1"/>
    <xf numFmtId="0" fontId="0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1" fillId="8" borderId="2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8" borderId="7" xfId="0" applyFont="1" applyFill="1" applyBorder="1" applyAlignment="1"/>
    <xf numFmtId="14" fontId="1" fillId="2" borderId="3" xfId="0" applyNumberFormat="1" applyFont="1" applyFill="1" applyBorder="1" applyAlignment="1">
      <alignment horizontal="center"/>
    </xf>
    <xf numFmtId="0" fontId="1" fillId="8" borderId="8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left"/>
    </xf>
    <xf numFmtId="0" fontId="0" fillId="8" borderId="1" xfId="0" applyFont="1" applyFill="1" applyBorder="1"/>
    <xf numFmtId="0" fontId="0" fillId="0" borderId="1" xfId="0" applyFont="1" applyBorder="1"/>
    <xf numFmtId="0" fontId="0" fillId="9" borderId="1" xfId="0" applyFont="1" applyFill="1" applyBorder="1"/>
    <xf numFmtId="0" fontId="4" fillId="0" borderId="1" xfId="0" applyFont="1" applyBorder="1"/>
    <xf numFmtId="0" fontId="0" fillId="0" borderId="7" xfId="0" applyFont="1" applyFill="1" applyBorder="1"/>
    <xf numFmtId="0" fontId="1" fillId="8" borderId="1" xfId="0" applyFont="1" applyFill="1" applyBorder="1"/>
    <xf numFmtId="0" fontId="1" fillId="10" borderId="1" xfId="0" applyFont="1" applyFill="1" applyBorder="1"/>
    <xf numFmtId="0" fontId="0" fillId="0" borderId="1" xfId="0" applyFont="1" applyBorder="1" applyAlignment="1">
      <alignment wrapText="1"/>
    </xf>
    <xf numFmtId="0" fontId="0" fillId="8" borderId="1" xfId="0" applyFill="1" applyBorder="1"/>
    <xf numFmtId="0" fontId="5" fillId="10" borderId="1" xfId="0" applyFont="1" applyFill="1" applyBorder="1"/>
    <xf numFmtId="0" fontId="1" fillId="8" borderId="1" xfId="0" applyFont="1" applyFill="1" applyBorder="1" applyAlignment="1">
      <alignment horizontal="left"/>
    </xf>
    <xf numFmtId="0" fontId="1" fillId="11" borderId="1" xfId="0" applyFont="1" applyFill="1" applyBorder="1"/>
    <xf numFmtId="0" fontId="1" fillId="8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/>
    <xf numFmtId="2" fontId="0" fillId="0" borderId="0" xfId="0" applyNumberFormat="1"/>
    <xf numFmtId="2" fontId="1" fillId="0" borderId="0" xfId="0" applyNumberFormat="1" applyFont="1"/>
    <xf numFmtId="0" fontId="3" fillId="7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8" borderId="2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1" fillId="13" borderId="2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Partner State  Sales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'Sales data and Graphs'!$C$2</c:f>
              <c:strCache>
                <c:ptCount val="1"/>
                <c:pt idx="0">
                  <c:v>25-08-17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Graphs'!$C$3:$C$11</c:f>
              <c:numCache>
                <c:formatCode>General</c:formatCode>
                <c:ptCount val="9"/>
                <c:pt idx="0">
                  <c:v>3080</c:v>
                </c:pt>
                <c:pt idx="1">
                  <c:v>4560</c:v>
                </c:pt>
                <c:pt idx="2">
                  <c:v>2330</c:v>
                </c:pt>
                <c:pt idx="3">
                  <c:v>5160</c:v>
                </c:pt>
                <c:pt idx="4">
                  <c:v>2900</c:v>
                </c:pt>
                <c:pt idx="5">
                  <c:v>5030</c:v>
                </c:pt>
                <c:pt idx="6">
                  <c:v>210</c:v>
                </c:pt>
                <c:pt idx="7">
                  <c:v>2910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'Sales data and Graphs'!$D$2</c:f>
              <c:strCache>
                <c:ptCount val="1"/>
                <c:pt idx="0">
                  <c:v>26-08-17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Graphs'!$D$3:$D$11</c:f>
              <c:numCache>
                <c:formatCode>General</c:formatCode>
                <c:ptCount val="9"/>
                <c:pt idx="0">
                  <c:v>7080</c:v>
                </c:pt>
                <c:pt idx="1">
                  <c:v>9900</c:v>
                </c:pt>
                <c:pt idx="2">
                  <c:v>7300</c:v>
                </c:pt>
                <c:pt idx="3">
                  <c:v>8010</c:v>
                </c:pt>
                <c:pt idx="4">
                  <c:v>10620</c:v>
                </c:pt>
                <c:pt idx="5">
                  <c:v>9540</c:v>
                </c:pt>
                <c:pt idx="6">
                  <c:v>6140</c:v>
                </c:pt>
                <c:pt idx="7">
                  <c:v>5620</c:v>
                </c:pt>
                <c:pt idx="8">
                  <c:v>2050</c:v>
                </c:pt>
              </c:numCache>
            </c:numRef>
          </c:val>
        </c:ser>
        <c:ser>
          <c:idx val="2"/>
          <c:order val="2"/>
          <c:tx>
            <c:strRef>
              <c:f>'Sales data and Graphs'!$E$2</c:f>
              <c:strCache>
                <c:ptCount val="1"/>
                <c:pt idx="0">
                  <c:v>27-08-17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Graphs'!$E$3:$E$11</c:f>
              <c:numCache>
                <c:formatCode>General</c:formatCode>
                <c:ptCount val="9"/>
                <c:pt idx="0">
                  <c:v>15710</c:v>
                </c:pt>
                <c:pt idx="1">
                  <c:v>11930</c:v>
                </c:pt>
                <c:pt idx="2">
                  <c:v>13840</c:v>
                </c:pt>
                <c:pt idx="3">
                  <c:v>17930</c:v>
                </c:pt>
                <c:pt idx="4">
                  <c:v>18420</c:v>
                </c:pt>
                <c:pt idx="5">
                  <c:v>8080</c:v>
                </c:pt>
                <c:pt idx="6">
                  <c:v>9450</c:v>
                </c:pt>
                <c:pt idx="7">
                  <c:v>13130</c:v>
                </c:pt>
                <c:pt idx="8">
                  <c:v>6900</c:v>
                </c:pt>
              </c:numCache>
            </c:numRef>
          </c:val>
        </c:ser>
        <c:ser>
          <c:idx val="3"/>
          <c:order val="3"/>
          <c:tx>
            <c:strRef>
              <c:f>'Sales data and Graphs'!$F$2</c:f>
              <c:strCache>
                <c:ptCount val="1"/>
                <c:pt idx="0">
                  <c:v>28-08-17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Graphs'!$F$3:$F$11</c:f>
              <c:numCache>
                <c:formatCode>General</c:formatCode>
                <c:ptCount val="9"/>
                <c:pt idx="0">
                  <c:v>15750</c:v>
                </c:pt>
                <c:pt idx="1">
                  <c:v>11880</c:v>
                </c:pt>
                <c:pt idx="2">
                  <c:v>15090</c:v>
                </c:pt>
                <c:pt idx="3">
                  <c:v>21030</c:v>
                </c:pt>
                <c:pt idx="4">
                  <c:v>15730</c:v>
                </c:pt>
                <c:pt idx="5">
                  <c:v>15840</c:v>
                </c:pt>
                <c:pt idx="6">
                  <c:v>9560</c:v>
                </c:pt>
                <c:pt idx="7">
                  <c:v>13210</c:v>
                </c:pt>
                <c:pt idx="8">
                  <c:v>15070</c:v>
                </c:pt>
              </c:numCache>
            </c:numRef>
          </c:val>
        </c:ser>
        <c:ser>
          <c:idx val="4"/>
          <c:order val="4"/>
          <c:tx>
            <c:strRef>
              <c:f>'Sales data and Graphs'!$G$2</c:f>
              <c:strCache>
                <c:ptCount val="1"/>
                <c:pt idx="0">
                  <c:v>29-08-17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Graphs'!$G$3:$G$11</c:f>
              <c:numCache>
                <c:formatCode>General</c:formatCode>
                <c:ptCount val="9"/>
                <c:pt idx="0">
                  <c:v>14280</c:v>
                </c:pt>
                <c:pt idx="1">
                  <c:v>9150</c:v>
                </c:pt>
                <c:pt idx="2">
                  <c:v>12480</c:v>
                </c:pt>
                <c:pt idx="3">
                  <c:v>18190</c:v>
                </c:pt>
                <c:pt idx="4">
                  <c:v>11030</c:v>
                </c:pt>
                <c:pt idx="5">
                  <c:v>12850</c:v>
                </c:pt>
                <c:pt idx="6">
                  <c:v>6450</c:v>
                </c:pt>
                <c:pt idx="7">
                  <c:v>10840</c:v>
                </c:pt>
                <c:pt idx="8">
                  <c:v>9490</c:v>
                </c:pt>
              </c:numCache>
            </c:numRef>
          </c:val>
        </c:ser>
        <c:ser>
          <c:idx val="5"/>
          <c:order val="5"/>
          <c:tx>
            <c:strRef>
              <c:f>'Sales data and Graphs'!$H$2</c:f>
              <c:strCache>
                <c:ptCount val="1"/>
                <c:pt idx="0">
                  <c:v>30-08-17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Graphs'!$H$3:$H$11</c:f>
              <c:numCache>
                <c:formatCode>General</c:formatCode>
                <c:ptCount val="9"/>
                <c:pt idx="0">
                  <c:v>22340</c:v>
                </c:pt>
                <c:pt idx="1">
                  <c:v>10240</c:v>
                </c:pt>
                <c:pt idx="2">
                  <c:v>11880</c:v>
                </c:pt>
                <c:pt idx="3">
                  <c:v>21840</c:v>
                </c:pt>
                <c:pt idx="4">
                  <c:v>15070</c:v>
                </c:pt>
                <c:pt idx="5">
                  <c:v>16930</c:v>
                </c:pt>
                <c:pt idx="6">
                  <c:v>7750</c:v>
                </c:pt>
                <c:pt idx="7">
                  <c:v>13750</c:v>
                </c:pt>
                <c:pt idx="8">
                  <c:v>12110</c:v>
                </c:pt>
              </c:numCache>
            </c:numRef>
          </c:val>
        </c:ser>
        <c:ser>
          <c:idx val="6"/>
          <c:order val="6"/>
          <c:tx>
            <c:strRef>
              <c:f>'Sales data and Graphs'!$I$2</c:f>
              <c:strCache>
                <c:ptCount val="1"/>
                <c:pt idx="0">
                  <c:v>31-08-17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Graphs'!$I$3:$I$11</c:f>
              <c:numCache>
                <c:formatCode>General</c:formatCode>
                <c:ptCount val="9"/>
                <c:pt idx="0">
                  <c:v>27580</c:v>
                </c:pt>
                <c:pt idx="1">
                  <c:v>12230</c:v>
                </c:pt>
                <c:pt idx="2">
                  <c:v>16600</c:v>
                </c:pt>
                <c:pt idx="3">
                  <c:v>23970</c:v>
                </c:pt>
                <c:pt idx="4">
                  <c:v>15830</c:v>
                </c:pt>
                <c:pt idx="5">
                  <c:v>16170</c:v>
                </c:pt>
                <c:pt idx="6">
                  <c:v>6750</c:v>
                </c:pt>
                <c:pt idx="7">
                  <c:v>11690</c:v>
                </c:pt>
                <c:pt idx="8">
                  <c:v>13340</c:v>
                </c:pt>
              </c:numCache>
            </c:numRef>
          </c:val>
        </c:ser>
        <c:ser>
          <c:idx val="7"/>
          <c:order val="7"/>
          <c:tx>
            <c:strRef>
              <c:f>'Sales data and Graphs'!$J$2</c:f>
              <c:strCache>
                <c:ptCount val="1"/>
                <c:pt idx="0">
                  <c:v>09-01-2017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Graphs'!$J$3:$J$11</c:f>
              <c:numCache>
                <c:formatCode>General</c:formatCode>
                <c:ptCount val="9"/>
                <c:pt idx="0">
                  <c:v>25290</c:v>
                </c:pt>
                <c:pt idx="1">
                  <c:v>22600</c:v>
                </c:pt>
                <c:pt idx="2">
                  <c:v>13660</c:v>
                </c:pt>
                <c:pt idx="3">
                  <c:v>28510</c:v>
                </c:pt>
                <c:pt idx="4">
                  <c:v>30930</c:v>
                </c:pt>
                <c:pt idx="5">
                  <c:v>27050</c:v>
                </c:pt>
                <c:pt idx="6">
                  <c:v>11070</c:v>
                </c:pt>
                <c:pt idx="7">
                  <c:v>14730</c:v>
                </c:pt>
                <c:pt idx="8">
                  <c:v>12490</c:v>
                </c:pt>
              </c:numCache>
            </c:numRef>
          </c:val>
        </c:ser>
        <c:ser>
          <c:idx val="8"/>
          <c:order val="8"/>
          <c:tx>
            <c:strRef>
              <c:f>'Sales data and Graphs'!$K$2</c:f>
              <c:strCache>
                <c:ptCount val="1"/>
                <c:pt idx="0">
                  <c:v>10-02-2017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Graphs'!$K$3:$K$11</c:f>
              <c:numCache>
                <c:formatCode>General</c:formatCode>
                <c:ptCount val="9"/>
                <c:pt idx="0">
                  <c:v>33960</c:v>
                </c:pt>
                <c:pt idx="1">
                  <c:v>16050</c:v>
                </c:pt>
                <c:pt idx="2">
                  <c:v>20410</c:v>
                </c:pt>
                <c:pt idx="3">
                  <c:v>34260</c:v>
                </c:pt>
                <c:pt idx="4">
                  <c:v>27290</c:v>
                </c:pt>
                <c:pt idx="5">
                  <c:v>31240</c:v>
                </c:pt>
                <c:pt idx="6">
                  <c:v>8830</c:v>
                </c:pt>
                <c:pt idx="7">
                  <c:v>19050</c:v>
                </c:pt>
                <c:pt idx="8">
                  <c:v>18870</c:v>
                </c:pt>
              </c:numCache>
            </c:numRef>
          </c:val>
        </c:ser>
        <c:ser>
          <c:idx val="9"/>
          <c:order val="9"/>
          <c:tx>
            <c:strRef>
              <c:f>'Sales data and Graphs'!$L$2</c:f>
              <c:strCache>
                <c:ptCount val="1"/>
                <c:pt idx="0">
                  <c:v>11-03-2017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Graphs'!$L$3:$L$11</c:f>
              <c:numCache>
                <c:formatCode>General</c:formatCode>
                <c:ptCount val="9"/>
                <c:pt idx="0">
                  <c:v>8830</c:v>
                </c:pt>
                <c:pt idx="1">
                  <c:v>14510</c:v>
                </c:pt>
                <c:pt idx="2">
                  <c:v>19200</c:v>
                </c:pt>
                <c:pt idx="3">
                  <c:v>24270</c:v>
                </c:pt>
                <c:pt idx="4">
                  <c:v>13145</c:v>
                </c:pt>
                <c:pt idx="5">
                  <c:v>15050</c:v>
                </c:pt>
                <c:pt idx="6">
                  <c:v>7890</c:v>
                </c:pt>
                <c:pt idx="7">
                  <c:v>17720</c:v>
                </c:pt>
                <c:pt idx="8">
                  <c:v>17320</c:v>
                </c:pt>
              </c:numCache>
            </c:numRef>
          </c:val>
        </c:ser>
        <c:gapWidth val="219"/>
        <c:overlap val="-27"/>
        <c:axId val="80615296"/>
        <c:axId val="80616832"/>
      </c:barChart>
      <c:catAx>
        <c:axId val="806152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16832"/>
        <c:crosses val="autoZero"/>
        <c:auto val="1"/>
        <c:lblAlgn val="ctr"/>
        <c:lblOffset val="100"/>
      </c:catAx>
      <c:valAx>
        <c:axId val="80616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1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Sales by Partner State Units</a:t>
            </a:r>
            <a:endParaRPr 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'Sales data and Graphs'!$B$3:$B$11</c:f>
              <c:strCache>
                <c:ptCount val="9"/>
                <c:pt idx="0">
                  <c:v>Tripura</c:v>
                </c:pt>
                <c:pt idx="1">
                  <c:v>Rajasthan</c:v>
                </c:pt>
                <c:pt idx="2">
                  <c:v>Lakshadweep</c:v>
                </c:pt>
                <c:pt idx="3">
                  <c:v>Karnataka A</c:v>
                </c:pt>
                <c:pt idx="4">
                  <c:v>Maharashtra</c:v>
                </c:pt>
                <c:pt idx="5">
                  <c:v>Jharkhand</c:v>
                </c:pt>
                <c:pt idx="6">
                  <c:v>Bihar</c:v>
                </c:pt>
                <c:pt idx="7">
                  <c:v>Karnataka B</c:v>
                </c:pt>
                <c:pt idx="8">
                  <c:v>Chattisgarh</c:v>
                </c:pt>
              </c:strCache>
            </c:strRef>
          </c:cat>
          <c:val>
            <c:numRef>
              <c:f>'Sales data and Graphs'!$M$3:$M$11</c:f>
              <c:numCache>
                <c:formatCode>General</c:formatCode>
                <c:ptCount val="9"/>
                <c:pt idx="0">
                  <c:v>173900</c:v>
                </c:pt>
                <c:pt idx="1">
                  <c:v>123050</c:v>
                </c:pt>
                <c:pt idx="2">
                  <c:v>132790</c:v>
                </c:pt>
                <c:pt idx="3">
                  <c:v>203170</c:v>
                </c:pt>
                <c:pt idx="4">
                  <c:v>160965</c:v>
                </c:pt>
                <c:pt idx="5">
                  <c:v>157780</c:v>
                </c:pt>
                <c:pt idx="6">
                  <c:v>74100</c:v>
                </c:pt>
                <c:pt idx="7">
                  <c:v>122650</c:v>
                </c:pt>
                <c:pt idx="8">
                  <c:v>107640</c:v>
                </c:pt>
              </c:numCache>
            </c:numRef>
          </c:val>
        </c:ser>
        <c:gapWidth val="219"/>
        <c:overlap val="-27"/>
        <c:axId val="80649600"/>
        <c:axId val="80663680"/>
      </c:barChart>
      <c:catAx>
        <c:axId val="80649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63680"/>
        <c:crosses val="autoZero"/>
        <c:auto val="1"/>
        <c:lblAlgn val="ctr"/>
        <c:lblOffset val="100"/>
      </c:catAx>
      <c:valAx>
        <c:axId val="806636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4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Sales by Kudumbashree Units</a:t>
            </a:r>
            <a:endParaRPr lang="en-US">
              <a:effectLst/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'Sales data and Graphs'!$B$13:$B$19</c:f>
              <c:strCache>
                <c:ptCount val="7"/>
                <c:pt idx="0">
                  <c:v>Juice Counter</c:v>
                </c:pt>
                <c:pt idx="1">
                  <c:v>Malappuram</c:v>
                </c:pt>
                <c:pt idx="2">
                  <c:v>Anugraha Alappuzha</c:v>
                </c:pt>
                <c:pt idx="3">
                  <c:v>Thalassery</c:v>
                </c:pt>
                <c:pt idx="4">
                  <c:v>Annapoorna</c:v>
                </c:pt>
                <c:pt idx="5">
                  <c:v>Malappuram Cafe</c:v>
                </c:pt>
                <c:pt idx="6">
                  <c:v>Kasargod</c:v>
                </c:pt>
              </c:strCache>
            </c:strRef>
          </c:cat>
          <c:val>
            <c:numRef>
              <c:f>'Sales data and Graphs'!$M$13:$M$19</c:f>
              <c:numCache>
                <c:formatCode>General</c:formatCode>
                <c:ptCount val="7"/>
                <c:pt idx="0">
                  <c:v>259510</c:v>
                </c:pt>
                <c:pt idx="1">
                  <c:v>333670</c:v>
                </c:pt>
                <c:pt idx="2">
                  <c:v>310790</c:v>
                </c:pt>
                <c:pt idx="3">
                  <c:v>631880</c:v>
                </c:pt>
                <c:pt idx="4">
                  <c:v>220040</c:v>
                </c:pt>
                <c:pt idx="5">
                  <c:v>340070</c:v>
                </c:pt>
                <c:pt idx="6">
                  <c:v>149220</c:v>
                </c:pt>
              </c:numCache>
            </c:numRef>
          </c:val>
        </c:ser>
        <c:gapWidth val="219"/>
        <c:overlap val="-27"/>
        <c:axId val="81564416"/>
        <c:axId val="81565952"/>
      </c:barChart>
      <c:catAx>
        <c:axId val="815644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65952"/>
        <c:crosses val="autoZero"/>
        <c:auto val="1"/>
        <c:lblAlgn val="ctr"/>
        <c:lblOffset val="100"/>
      </c:catAx>
      <c:valAx>
        <c:axId val="815659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6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409574</xdr:colOff>
      <xdr:row>0</xdr:row>
      <xdr:rowOff>138111</xdr:rowOff>
    </xdr:from>
    <xdr:to>
      <xdr:col>24</xdr:col>
      <xdr:colOff>323849</xdr:colOff>
      <xdr:row>14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476250</xdr:colOff>
      <xdr:row>16</xdr:row>
      <xdr:rowOff>71437</xdr:rowOff>
    </xdr:from>
    <xdr:to>
      <xdr:col>22</xdr:col>
      <xdr:colOff>171450</xdr:colOff>
      <xdr:row>30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142875</xdr:colOff>
      <xdr:row>23</xdr:row>
      <xdr:rowOff>71437</xdr:rowOff>
    </xdr:from>
    <xdr:to>
      <xdr:col>7</xdr:col>
      <xdr:colOff>438150</xdr:colOff>
      <xdr:row>37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3"/>
  <sheetViews>
    <sheetView tabSelected="1" workbookViewId="0">
      <selection sqref="A1:AH1"/>
    </sheetView>
  </sheetViews>
  <sheetFormatPr defaultRowHeight="15"/>
  <cols>
    <col min="1" max="1" width="6.5703125" customWidth="1"/>
    <col min="2" max="2" width="25.140625" customWidth="1"/>
    <col min="4" max="4" width="7.85546875" customWidth="1"/>
    <col min="5" max="6" width="7.42578125" customWidth="1"/>
    <col min="7" max="7" width="8" customWidth="1"/>
    <col min="8" max="8" width="7" customWidth="1"/>
    <col min="9" max="9" width="6" customWidth="1"/>
    <col min="10" max="10" width="7.7109375" customWidth="1"/>
    <col min="11" max="11" width="7.5703125" customWidth="1"/>
    <col min="12" max="12" width="6.42578125" customWidth="1"/>
    <col min="13" max="13" width="7.7109375" customWidth="1"/>
    <col min="14" max="14" width="7.85546875" customWidth="1"/>
    <col min="15" max="15" width="6.7109375" customWidth="1"/>
    <col min="16" max="16" width="7" customWidth="1"/>
    <col min="17" max="17" width="8.42578125" customWidth="1"/>
    <col min="18" max="18" width="6.85546875" customWidth="1"/>
    <col min="19" max="19" width="7.42578125" customWidth="1"/>
    <col min="20" max="20" width="7.140625" customWidth="1"/>
    <col min="21" max="21" width="6.7109375" customWidth="1"/>
    <col min="22" max="22" width="7.85546875" customWidth="1"/>
    <col min="23" max="23" width="9.140625" customWidth="1"/>
    <col min="24" max="24" width="6.42578125" customWidth="1"/>
    <col min="25" max="25" width="8.7109375" customWidth="1"/>
    <col min="26" max="27" width="7.7109375" customWidth="1"/>
    <col min="28" max="28" width="7.28515625" customWidth="1"/>
    <col min="29" max="29" width="7.85546875" customWidth="1"/>
    <col min="30" max="30" width="8.42578125" customWidth="1"/>
    <col min="31" max="31" width="7.5703125" customWidth="1"/>
    <col min="32" max="32" width="10.5703125" customWidth="1"/>
    <col min="34" max="34" width="12.85546875" customWidth="1"/>
  </cols>
  <sheetData>
    <row r="1" spans="1:34" ht="9.75" customHeight="1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>
      <c r="A2" s="18" t="s">
        <v>18</v>
      </c>
      <c r="B2" s="47" t="s">
        <v>40</v>
      </c>
      <c r="C2" s="44" t="s">
        <v>41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4">
      <c r="A3" s="20"/>
      <c r="B3" s="48"/>
      <c r="C3" s="44" t="s">
        <v>42</v>
      </c>
      <c r="D3" s="46"/>
      <c r="E3" s="44" t="s">
        <v>43</v>
      </c>
      <c r="F3" s="45"/>
      <c r="G3" s="46"/>
      <c r="H3" s="44" t="s">
        <v>44</v>
      </c>
      <c r="I3" s="45"/>
      <c r="J3" s="46"/>
      <c r="K3" s="44" t="s">
        <v>45</v>
      </c>
      <c r="L3" s="45"/>
      <c r="M3" s="46"/>
      <c r="N3" s="44" t="s">
        <v>46</v>
      </c>
      <c r="O3" s="45"/>
      <c r="P3" s="46"/>
      <c r="Q3" s="44" t="s">
        <v>47</v>
      </c>
      <c r="R3" s="45"/>
      <c r="S3" s="46"/>
      <c r="T3" s="44" t="s">
        <v>48</v>
      </c>
      <c r="U3" s="45"/>
      <c r="V3" s="46"/>
      <c r="W3" s="50">
        <v>42744</v>
      </c>
      <c r="X3" s="45"/>
      <c r="Y3" s="46"/>
      <c r="Z3" s="50">
        <v>42776</v>
      </c>
      <c r="AA3" s="45"/>
      <c r="AB3" s="46"/>
      <c r="AC3" s="50">
        <v>42805</v>
      </c>
      <c r="AD3" s="45"/>
      <c r="AE3" s="46"/>
      <c r="AF3" s="44" t="s">
        <v>49</v>
      </c>
      <c r="AG3" s="45"/>
      <c r="AH3" s="45"/>
    </row>
    <row r="4" spans="1:34" ht="43.5" customHeight="1">
      <c r="A4" s="22"/>
      <c r="B4" s="49"/>
      <c r="C4" s="23" t="s">
        <v>41</v>
      </c>
      <c r="D4" s="24" t="s">
        <v>19</v>
      </c>
      <c r="E4" s="23" t="s">
        <v>41</v>
      </c>
      <c r="F4" s="24" t="s">
        <v>19</v>
      </c>
      <c r="G4" s="23" t="s">
        <v>50</v>
      </c>
      <c r="H4" s="23" t="s">
        <v>41</v>
      </c>
      <c r="I4" s="24" t="s">
        <v>19</v>
      </c>
      <c r="J4" s="23" t="s">
        <v>50</v>
      </c>
      <c r="K4" s="23" t="s">
        <v>41</v>
      </c>
      <c r="L4" s="24" t="s">
        <v>19</v>
      </c>
      <c r="M4" s="23" t="s">
        <v>50</v>
      </c>
      <c r="N4" s="23" t="s">
        <v>41</v>
      </c>
      <c r="O4" s="24" t="s">
        <v>19</v>
      </c>
      <c r="P4" s="23" t="s">
        <v>50</v>
      </c>
      <c r="Q4" s="23" t="s">
        <v>41</v>
      </c>
      <c r="R4" s="24" t="s">
        <v>19</v>
      </c>
      <c r="S4" s="23" t="s">
        <v>50</v>
      </c>
      <c r="T4" s="23" t="s">
        <v>41</v>
      </c>
      <c r="U4" s="24" t="s">
        <v>19</v>
      </c>
      <c r="V4" s="23" t="s">
        <v>50</v>
      </c>
      <c r="W4" s="23" t="s">
        <v>41</v>
      </c>
      <c r="X4" s="24" t="s">
        <v>19</v>
      </c>
      <c r="Y4" s="23" t="s">
        <v>50</v>
      </c>
      <c r="Z4" s="23" t="s">
        <v>41</v>
      </c>
      <c r="AA4" s="24" t="s">
        <v>19</v>
      </c>
      <c r="AB4" s="23" t="s">
        <v>50</v>
      </c>
      <c r="AC4" s="23" t="s">
        <v>41</v>
      </c>
      <c r="AD4" s="24" t="s">
        <v>19</v>
      </c>
      <c r="AE4" s="23" t="s">
        <v>50</v>
      </c>
      <c r="AF4" s="23" t="s">
        <v>41</v>
      </c>
      <c r="AG4" s="24" t="s">
        <v>19</v>
      </c>
      <c r="AH4" s="23" t="s">
        <v>50</v>
      </c>
    </row>
    <row r="5" spans="1:34">
      <c r="A5" s="25">
        <v>1</v>
      </c>
      <c r="B5" s="26" t="s">
        <v>9</v>
      </c>
      <c r="C5" s="27">
        <v>3080</v>
      </c>
      <c r="D5" s="27">
        <v>0</v>
      </c>
      <c r="E5" s="27">
        <v>7080</v>
      </c>
      <c r="F5" s="27">
        <v>0</v>
      </c>
      <c r="G5" s="27">
        <v>2371</v>
      </c>
      <c r="H5" s="27">
        <v>15710</v>
      </c>
      <c r="I5" s="27">
        <v>0</v>
      </c>
      <c r="J5" s="27">
        <v>5355</v>
      </c>
      <c r="K5" s="27">
        <v>15750</v>
      </c>
      <c r="L5" s="27">
        <v>0</v>
      </c>
      <c r="M5" s="27">
        <v>9221</v>
      </c>
      <c r="N5" s="27">
        <v>14280</v>
      </c>
      <c r="O5" s="27">
        <v>0</v>
      </c>
      <c r="P5" s="27">
        <v>6300</v>
      </c>
      <c r="Q5" s="27">
        <v>22340</v>
      </c>
      <c r="R5" s="27">
        <v>0</v>
      </c>
      <c r="S5" s="27">
        <v>8257</v>
      </c>
      <c r="T5" s="27">
        <v>27580</v>
      </c>
      <c r="U5" s="27">
        <v>0</v>
      </c>
      <c r="V5" s="27">
        <v>13793</v>
      </c>
      <c r="W5" s="27">
        <v>25290</v>
      </c>
      <c r="X5" s="27">
        <v>0</v>
      </c>
      <c r="Y5" s="27">
        <v>8964</v>
      </c>
      <c r="Z5" s="27">
        <v>33960</v>
      </c>
      <c r="AA5" s="27">
        <v>0</v>
      </c>
      <c r="AB5" s="27">
        <v>10000</v>
      </c>
      <c r="AC5" s="27">
        <v>8830</v>
      </c>
      <c r="AD5" s="27">
        <v>0</v>
      </c>
      <c r="AE5" s="27">
        <v>1200</v>
      </c>
      <c r="AF5" s="28">
        <f t="shared" ref="AF5:AF13" si="0">(C5+E5+H5+K5+N5+Q5+T5+W5+Z5+AC5)</f>
        <v>173900</v>
      </c>
      <c r="AG5" s="28">
        <v>0</v>
      </c>
      <c r="AH5" s="28">
        <f>(G5+J5+M5+P5+S5+V5+Y5+AB5+AE5)</f>
        <v>65461</v>
      </c>
    </row>
    <row r="6" spans="1:34">
      <c r="A6" s="25">
        <v>2</v>
      </c>
      <c r="B6" s="26" t="s">
        <v>10</v>
      </c>
      <c r="C6" s="27">
        <v>4560</v>
      </c>
      <c r="D6" s="27">
        <v>0</v>
      </c>
      <c r="E6" s="27">
        <v>9900</v>
      </c>
      <c r="F6" s="27">
        <v>0</v>
      </c>
      <c r="G6" s="27">
        <v>1460</v>
      </c>
      <c r="H6" s="27">
        <v>11930</v>
      </c>
      <c r="I6" s="27">
        <v>0</v>
      </c>
      <c r="J6" s="27">
        <v>2233</v>
      </c>
      <c r="K6" s="27">
        <v>11880</v>
      </c>
      <c r="L6" s="27">
        <v>0</v>
      </c>
      <c r="M6" s="27">
        <v>2595</v>
      </c>
      <c r="N6" s="27">
        <v>9150</v>
      </c>
      <c r="O6" s="27">
        <v>0</v>
      </c>
      <c r="P6" s="27">
        <v>4170</v>
      </c>
      <c r="Q6" s="27">
        <v>10240</v>
      </c>
      <c r="R6" s="27">
        <v>0</v>
      </c>
      <c r="S6" s="27">
        <v>1900</v>
      </c>
      <c r="T6" s="27">
        <v>12230</v>
      </c>
      <c r="U6" s="27">
        <v>0</v>
      </c>
      <c r="V6" s="27">
        <v>5000</v>
      </c>
      <c r="W6" s="27">
        <v>22600</v>
      </c>
      <c r="X6" s="27">
        <v>0</v>
      </c>
      <c r="Y6" s="27">
        <v>6620</v>
      </c>
      <c r="Z6" s="27">
        <v>16050</v>
      </c>
      <c r="AA6" s="27">
        <v>0</v>
      </c>
      <c r="AB6" s="27">
        <v>3743</v>
      </c>
      <c r="AC6" s="27">
        <v>14510</v>
      </c>
      <c r="AD6" s="27">
        <v>0</v>
      </c>
      <c r="AE6" s="27">
        <v>1500</v>
      </c>
      <c r="AF6" s="28">
        <f t="shared" si="0"/>
        <v>123050</v>
      </c>
      <c r="AG6" s="28">
        <v>0</v>
      </c>
      <c r="AH6" s="28">
        <f t="shared" ref="AH6:AH13" si="1">(G6+J6+M6+P6+S6+V6+Y6+AB6+AE6)</f>
        <v>29221</v>
      </c>
    </row>
    <row r="7" spans="1:34">
      <c r="A7" s="25">
        <v>3</v>
      </c>
      <c r="B7" s="26" t="s">
        <v>20</v>
      </c>
      <c r="C7" s="27">
        <v>2330</v>
      </c>
      <c r="D7" s="27">
        <v>0</v>
      </c>
      <c r="E7" s="27">
        <v>7300</v>
      </c>
      <c r="F7" s="27">
        <v>0</v>
      </c>
      <c r="G7" s="27">
        <v>2450</v>
      </c>
      <c r="H7" s="27">
        <v>13840</v>
      </c>
      <c r="I7" s="27">
        <v>0</v>
      </c>
      <c r="J7" s="27">
        <v>4044</v>
      </c>
      <c r="K7" s="27">
        <v>15090</v>
      </c>
      <c r="L7" s="27">
        <v>0</v>
      </c>
      <c r="M7" s="27">
        <v>3245</v>
      </c>
      <c r="N7" s="27">
        <v>12480</v>
      </c>
      <c r="O7" s="27">
        <v>0</v>
      </c>
      <c r="P7" s="27">
        <v>1012</v>
      </c>
      <c r="Q7" s="27">
        <v>11880</v>
      </c>
      <c r="R7" s="27">
        <v>0</v>
      </c>
      <c r="S7" s="27">
        <v>8500</v>
      </c>
      <c r="T7" s="29">
        <v>16600</v>
      </c>
      <c r="U7" s="27">
        <v>0</v>
      </c>
      <c r="V7" s="27">
        <v>3800</v>
      </c>
      <c r="W7" s="27">
        <v>13660</v>
      </c>
      <c r="X7" s="27">
        <v>0</v>
      </c>
      <c r="Y7" s="27">
        <v>2771</v>
      </c>
      <c r="Z7" s="27">
        <v>20410</v>
      </c>
      <c r="AA7" s="27">
        <v>0</v>
      </c>
      <c r="AB7" s="27">
        <v>5500</v>
      </c>
      <c r="AC7" s="27">
        <v>19200</v>
      </c>
      <c r="AD7" s="27">
        <v>0</v>
      </c>
      <c r="AE7" s="27">
        <v>4500</v>
      </c>
      <c r="AF7" s="28">
        <f t="shared" si="0"/>
        <v>132790</v>
      </c>
      <c r="AG7" s="28">
        <v>0</v>
      </c>
      <c r="AH7" s="28">
        <f t="shared" si="1"/>
        <v>35822</v>
      </c>
    </row>
    <row r="8" spans="1:34">
      <c r="A8" s="25">
        <v>4</v>
      </c>
      <c r="B8" s="26" t="s">
        <v>12</v>
      </c>
      <c r="C8" s="27">
        <v>5160</v>
      </c>
      <c r="D8" s="27">
        <v>0</v>
      </c>
      <c r="E8" s="27">
        <v>8010</v>
      </c>
      <c r="F8" s="27">
        <v>0</v>
      </c>
      <c r="G8" s="27">
        <v>2755</v>
      </c>
      <c r="H8" s="27">
        <v>17930</v>
      </c>
      <c r="I8" s="27">
        <v>0</v>
      </c>
      <c r="J8" s="27">
        <v>8568</v>
      </c>
      <c r="K8" s="27">
        <v>21030</v>
      </c>
      <c r="L8" s="27">
        <v>0</v>
      </c>
      <c r="M8" s="27">
        <v>9200</v>
      </c>
      <c r="N8" s="27">
        <v>18190</v>
      </c>
      <c r="O8" s="27">
        <v>0</v>
      </c>
      <c r="P8" s="27">
        <v>8311</v>
      </c>
      <c r="Q8" s="27">
        <v>21840</v>
      </c>
      <c r="R8" s="27">
        <v>0</v>
      </c>
      <c r="S8" s="27">
        <v>7687</v>
      </c>
      <c r="T8" s="27">
        <v>23970</v>
      </c>
      <c r="U8" s="27">
        <v>0</v>
      </c>
      <c r="V8" s="27">
        <v>7648</v>
      </c>
      <c r="W8" s="27">
        <v>28510</v>
      </c>
      <c r="X8" s="27">
        <v>0</v>
      </c>
      <c r="Y8" s="27">
        <v>9250</v>
      </c>
      <c r="Z8" s="27">
        <v>34260</v>
      </c>
      <c r="AA8" s="27">
        <v>0</v>
      </c>
      <c r="AB8" s="27">
        <v>11065</v>
      </c>
      <c r="AC8" s="27">
        <v>24270</v>
      </c>
      <c r="AD8" s="27">
        <v>0</v>
      </c>
      <c r="AE8" s="27">
        <v>6895</v>
      </c>
      <c r="AF8" s="28">
        <f t="shared" si="0"/>
        <v>203170</v>
      </c>
      <c r="AG8" s="28">
        <v>0</v>
      </c>
      <c r="AH8" s="28">
        <f t="shared" si="1"/>
        <v>71379</v>
      </c>
    </row>
    <row r="9" spans="1:34">
      <c r="A9" s="25">
        <v>5</v>
      </c>
      <c r="B9" s="26" t="s">
        <v>13</v>
      </c>
      <c r="C9" s="27">
        <v>2900</v>
      </c>
      <c r="D9" s="27">
        <v>0</v>
      </c>
      <c r="E9" s="27">
        <v>10620</v>
      </c>
      <c r="F9" s="27">
        <v>0</v>
      </c>
      <c r="G9" s="27">
        <v>2070</v>
      </c>
      <c r="H9" s="27">
        <v>18420</v>
      </c>
      <c r="I9" s="27">
        <v>0</v>
      </c>
      <c r="J9" s="27">
        <v>6650</v>
      </c>
      <c r="K9" s="27">
        <v>15730</v>
      </c>
      <c r="L9" s="27">
        <v>0</v>
      </c>
      <c r="M9" s="27">
        <v>5110</v>
      </c>
      <c r="N9" s="27">
        <v>11030</v>
      </c>
      <c r="O9" s="27">
        <v>0</v>
      </c>
      <c r="P9" s="27">
        <v>3700</v>
      </c>
      <c r="Q9" s="27">
        <v>15070</v>
      </c>
      <c r="R9" s="27">
        <v>0</v>
      </c>
      <c r="S9" s="27">
        <v>800</v>
      </c>
      <c r="T9" s="27">
        <v>15830</v>
      </c>
      <c r="U9" s="27">
        <v>0</v>
      </c>
      <c r="V9" s="27">
        <v>6424</v>
      </c>
      <c r="W9" s="27">
        <v>30930</v>
      </c>
      <c r="X9" s="27">
        <v>0</v>
      </c>
      <c r="Y9" s="27">
        <v>6448</v>
      </c>
      <c r="Z9" s="27">
        <v>27290</v>
      </c>
      <c r="AA9" s="27">
        <v>0</v>
      </c>
      <c r="AB9" s="27">
        <v>4760</v>
      </c>
      <c r="AC9" s="27">
        <v>13145</v>
      </c>
      <c r="AD9" s="27">
        <v>0</v>
      </c>
      <c r="AE9" s="27">
        <v>1712</v>
      </c>
      <c r="AF9" s="28">
        <f t="shared" si="0"/>
        <v>160965</v>
      </c>
      <c r="AG9" s="28">
        <v>0</v>
      </c>
      <c r="AH9" s="28">
        <f t="shared" si="1"/>
        <v>37674</v>
      </c>
    </row>
    <row r="10" spans="1:34">
      <c r="A10" s="25">
        <v>6</v>
      </c>
      <c r="B10" s="26" t="s">
        <v>14</v>
      </c>
      <c r="C10" s="27">
        <v>5030</v>
      </c>
      <c r="D10" s="27">
        <v>0</v>
      </c>
      <c r="E10" s="27">
        <v>9540</v>
      </c>
      <c r="F10" s="27">
        <v>0</v>
      </c>
      <c r="G10" s="27">
        <v>3066</v>
      </c>
      <c r="H10" s="27">
        <v>8080</v>
      </c>
      <c r="I10" s="27">
        <v>0</v>
      </c>
      <c r="J10" s="27">
        <v>1963</v>
      </c>
      <c r="K10" s="27">
        <v>15840</v>
      </c>
      <c r="L10" s="27">
        <v>0</v>
      </c>
      <c r="M10" s="27">
        <v>8373</v>
      </c>
      <c r="N10" s="27">
        <v>12850</v>
      </c>
      <c r="O10" s="27">
        <v>0</v>
      </c>
      <c r="P10" s="27">
        <v>4150</v>
      </c>
      <c r="Q10" s="27">
        <v>16930</v>
      </c>
      <c r="R10" s="27">
        <v>0</v>
      </c>
      <c r="S10" s="27">
        <v>2141</v>
      </c>
      <c r="T10" s="27">
        <v>16170</v>
      </c>
      <c r="U10" s="27">
        <v>0</v>
      </c>
      <c r="V10" s="30">
        <v>7924</v>
      </c>
      <c r="W10" s="27">
        <v>27050</v>
      </c>
      <c r="X10" s="27">
        <v>0</v>
      </c>
      <c r="Y10" s="27">
        <v>4455</v>
      </c>
      <c r="Z10" s="27">
        <v>31240</v>
      </c>
      <c r="AA10" s="27">
        <v>0</v>
      </c>
      <c r="AB10" s="27">
        <v>11031</v>
      </c>
      <c r="AC10" s="27">
        <v>15050</v>
      </c>
      <c r="AD10" s="27">
        <v>0</v>
      </c>
      <c r="AE10" s="27">
        <v>5660</v>
      </c>
      <c r="AF10" s="28">
        <f t="shared" si="0"/>
        <v>157780</v>
      </c>
      <c r="AG10" s="28">
        <v>0</v>
      </c>
      <c r="AH10" s="28">
        <f t="shared" si="1"/>
        <v>48763</v>
      </c>
    </row>
    <row r="11" spans="1:34">
      <c r="A11" s="25">
        <v>7</v>
      </c>
      <c r="B11" s="26" t="s">
        <v>15</v>
      </c>
      <c r="C11" s="27">
        <v>210</v>
      </c>
      <c r="D11" s="27">
        <v>0</v>
      </c>
      <c r="E11" s="27">
        <v>6140</v>
      </c>
      <c r="F11" s="27">
        <v>0</v>
      </c>
      <c r="G11" s="27">
        <v>2750</v>
      </c>
      <c r="H11" s="27">
        <v>9450</v>
      </c>
      <c r="I11" s="27">
        <v>0</v>
      </c>
      <c r="J11" s="27">
        <v>2643</v>
      </c>
      <c r="K11" s="27">
        <v>9560</v>
      </c>
      <c r="L11" s="27">
        <v>0</v>
      </c>
      <c r="M11" s="27">
        <v>2800</v>
      </c>
      <c r="N11" s="27">
        <v>6450</v>
      </c>
      <c r="O11" s="27">
        <v>0</v>
      </c>
      <c r="P11" s="27">
        <v>3800</v>
      </c>
      <c r="Q11" s="27">
        <v>7750</v>
      </c>
      <c r="R11" s="27">
        <v>0</v>
      </c>
      <c r="S11" s="27">
        <v>2800</v>
      </c>
      <c r="T11" s="27">
        <v>6750</v>
      </c>
      <c r="U11" s="27">
        <v>0</v>
      </c>
      <c r="V11" s="27">
        <v>2574</v>
      </c>
      <c r="W11" s="30">
        <v>11070</v>
      </c>
      <c r="X11" s="27">
        <v>0</v>
      </c>
      <c r="Y11" s="27">
        <v>2540</v>
      </c>
      <c r="Z11" s="27">
        <v>8830</v>
      </c>
      <c r="AA11" s="27">
        <v>0</v>
      </c>
      <c r="AB11" s="27">
        <v>4925</v>
      </c>
      <c r="AC11" s="27">
        <v>7890</v>
      </c>
      <c r="AD11" s="27">
        <v>0</v>
      </c>
      <c r="AE11" s="27">
        <v>2520</v>
      </c>
      <c r="AF11" s="28">
        <f t="shared" si="0"/>
        <v>74100</v>
      </c>
      <c r="AG11" s="28">
        <v>0</v>
      </c>
      <c r="AH11" s="28">
        <f t="shared" si="1"/>
        <v>27352</v>
      </c>
    </row>
    <row r="12" spans="1:34">
      <c r="A12" s="25">
        <v>8</v>
      </c>
      <c r="B12" s="26" t="s">
        <v>16</v>
      </c>
      <c r="C12" s="27">
        <v>2910</v>
      </c>
      <c r="D12" s="27">
        <v>0</v>
      </c>
      <c r="E12" s="27">
        <v>5620</v>
      </c>
      <c r="F12" s="27">
        <v>0</v>
      </c>
      <c r="G12" s="27">
        <v>4887</v>
      </c>
      <c r="H12" s="27">
        <v>13130</v>
      </c>
      <c r="I12" s="27">
        <v>0</v>
      </c>
      <c r="J12" s="27">
        <v>5186</v>
      </c>
      <c r="K12" s="27">
        <v>13210</v>
      </c>
      <c r="L12" s="27">
        <v>0</v>
      </c>
      <c r="M12" s="27">
        <v>8022</v>
      </c>
      <c r="N12" s="27">
        <v>10840</v>
      </c>
      <c r="O12" s="27">
        <v>0</v>
      </c>
      <c r="P12" s="27">
        <v>6550</v>
      </c>
      <c r="Q12" s="27">
        <v>13750</v>
      </c>
      <c r="R12" s="27">
        <v>0</v>
      </c>
      <c r="S12" s="27">
        <v>4000</v>
      </c>
      <c r="T12" s="27">
        <v>11690</v>
      </c>
      <c r="U12" s="27">
        <v>0</v>
      </c>
      <c r="V12" s="27">
        <v>4550</v>
      </c>
      <c r="W12" s="27">
        <v>14730</v>
      </c>
      <c r="X12" s="27">
        <v>0</v>
      </c>
      <c r="Y12" s="27">
        <v>3126</v>
      </c>
      <c r="Z12" s="27">
        <v>19050</v>
      </c>
      <c r="AA12" s="27">
        <v>0</v>
      </c>
      <c r="AB12" s="27">
        <v>6300</v>
      </c>
      <c r="AC12" s="27">
        <v>17720</v>
      </c>
      <c r="AD12" s="27">
        <v>0</v>
      </c>
      <c r="AE12" s="27">
        <v>3090</v>
      </c>
      <c r="AF12" s="28">
        <f t="shared" si="0"/>
        <v>122650</v>
      </c>
      <c r="AG12" s="28">
        <v>0</v>
      </c>
      <c r="AH12" s="28">
        <f t="shared" si="1"/>
        <v>45711</v>
      </c>
    </row>
    <row r="13" spans="1:34">
      <c r="A13" s="25">
        <v>9</v>
      </c>
      <c r="B13" s="26" t="s">
        <v>17</v>
      </c>
      <c r="C13" s="27">
        <v>0</v>
      </c>
      <c r="D13" s="27">
        <v>0</v>
      </c>
      <c r="E13" s="27">
        <v>2050</v>
      </c>
      <c r="F13" s="27">
        <v>0</v>
      </c>
      <c r="G13" s="27">
        <v>1200</v>
      </c>
      <c r="H13" s="27">
        <v>6900</v>
      </c>
      <c r="I13" s="27">
        <v>0</v>
      </c>
      <c r="J13" s="27">
        <v>4450</v>
      </c>
      <c r="K13" s="27">
        <v>15070</v>
      </c>
      <c r="L13" s="27">
        <v>0</v>
      </c>
      <c r="M13" s="27">
        <v>2526</v>
      </c>
      <c r="N13" s="27">
        <v>9490</v>
      </c>
      <c r="O13" s="27">
        <v>0</v>
      </c>
      <c r="P13" s="27">
        <v>3962</v>
      </c>
      <c r="Q13" s="27">
        <v>12110</v>
      </c>
      <c r="R13" s="27">
        <v>0</v>
      </c>
      <c r="S13" s="27">
        <v>1510</v>
      </c>
      <c r="T13" s="27">
        <v>13340</v>
      </c>
      <c r="U13" s="27">
        <v>0</v>
      </c>
      <c r="V13" s="27">
        <v>6400</v>
      </c>
      <c r="W13" s="27">
        <v>12490</v>
      </c>
      <c r="X13" s="27">
        <v>0</v>
      </c>
      <c r="Y13" s="27">
        <v>5044</v>
      </c>
      <c r="Z13" s="27">
        <v>18870</v>
      </c>
      <c r="AA13" s="27">
        <v>0</v>
      </c>
      <c r="AB13" s="27">
        <v>3432</v>
      </c>
      <c r="AC13" s="27">
        <v>17320</v>
      </c>
      <c r="AD13" s="27">
        <v>0</v>
      </c>
      <c r="AE13" s="27">
        <v>2300</v>
      </c>
      <c r="AF13" s="28">
        <f t="shared" si="0"/>
        <v>107640</v>
      </c>
      <c r="AG13" s="28">
        <v>0</v>
      </c>
      <c r="AH13" s="28">
        <f t="shared" si="1"/>
        <v>30824</v>
      </c>
    </row>
    <row r="14" spans="1:34">
      <c r="A14" s="25"/>
      <c r="B14" s="31" t="s">
        <v>21</v>
      </c>
      <c r="C14" s="32">
        <f>SUM(C5:C13)</f>
        <v>26180</v>
      </c>
      <c r="D14" s="32">
        <f t="shared" ref="D14:AE14" si="2">SUM(D5:D13)</f>
        <v>0</v>
      </c>
      <c r="E14" s="32">
        <f t="shared" si="2"/>
        <v>66260</v>
      </c>
      <c r="F14" s="32">
        <f t="shared" si="2"/>
        <v>0</v>
      </c>
      <c r="G14" s="32">
        <f t="shared" si="2"/>
        <v>23009</v>
      </c>
      <c r="H14" s="32">
        <f t="shared" si="2"/>
        <v>115390</v>
      </c>
      <c r="I14" s="32">
        <f t="shared" si="2"/>
        <v>0</v>
      </c>
      <c r="J14" s="32">
        <f t="shared" si="2"/>
        <v>41092</v>
      </c>
      <c r="K14" s="32">
        <f t="shared" si="2"/>
        <v>133160</v>
      </c>
      <c r="L14" s="32">
        <f t="shared" si="2"/>
        <v>0</v>
      </c>
      <c r="M14" s="32">
        <f>SUM(M5:M13)</f>
        <v>51092</v>
      </c>
      <c r="N14" s="32">
        <f t="shared" si="2"/>
        <v>104760</v>
      </c>
      <c r="O14" s="32">
        <f t="shared" si="2"/>
        <v>0</v>
      </c>
      <c r="P14" s="32">
        <f t="shared" si="2"/>
        <v>41955</v>
      </c>
      <c r="Q14" s="32">
        <f t="shared" si="2"/>
        <v>131910</v>
      </c>
      <c r="R14" s="32">
        <f t="shared" si="2"/>
        <v>0</v>
      </c>
      <c r="S14" s="32">
        <f t="shared" si="2"/>
        <v>37595</v>
      </c>
      <c r="T14" s="32">
        <f t="shared" si="2"/>
        <v>144160</v>
      </c>
      <c r="U14" s="32">
        <f t="shared" si="2"/>
        <v>0</v>
      </c>
      <c r="V14" s="32">
        <f t="shared" si="2"/>
        <v>58113</v>
      </c>
      <c r="W14" s="32">
        <f t="shared" si="2"/>
        <v>186330</v>
      </c>
      <c r="X14" s="32">
        <f t="shared" si="2"/>
        <v>0</v>
      </c>
      <c r="Y14" s="32">
        <f t="shared" si="2"/>
        <v>49218</v>
      </c>
      <c r="Z14" s="32">
        <f t="shared" si="2"/>
        <v>209960</v>
      </c>
      <c r="AA14" s="32">
        <f t="shared" si="2"/>
        <v>0</v>
      </c>
      <c r="AB14" s="32">
        <f t="shared" si="2"/>
        <v>60756</v>
      </c>
      <c r="AC14" s="32">
        <f t="shared" si="2"/>
        <v>137935</v>
      </c>
      <c r="AD14" s="32">
        <f t="shared" si="2"/>
        <v>0</v>
      </c>
      <c r="AE14" s="32">
        <f t="shared" si="2"/>
        <v>29377</v>
      </c>
      <c r="AF14" s="32">
        <f>SUM(AF5:AF13)</f>
        <v>1256045</v>
      </c>
      <c r="AG14" s="32">
        <f t="shared" ref="AG14:AH14" si="3">SUM(AG5:AG13)</f>
        <v>0</v>
      </c>
      <c r="AH14" s="32">
        <f t="shared" si="3"/>
        <v>392207</v>
      </c>
    </row>
    <row r="15" spans="1:34">
      <c r="A15" s="25">
        <v>10</v>
      </c>
      <c r="B15" s="26" t="s">
        <v>51</v>
      </c>
      <c r="C15" s="27">
        <v>6710</v>
      </c>
      <c r="D15" s="33">
        <f t="shared" ref="D15:D20" si="4">C15*20/100</f>
        <v>1342</v>
      </c>
      <c r="E15" s="27">
        <v>21130</v>
      </c>
      <c r="F15" s="33">
        <f t="shared" ref="F15:F20" si="5">E15*20/100</f>
        <v>4226</v>
      </c>
      <c r="G15" s="27">
        <v>8090</v>
      </c>
      <c r="H15" s="27">
        <v>24170</v>
      </c>
      <c r="I15" s="33">
        <f t="shared" ref="I15:I21" si="6">H15*20/100</f>
        <v>4834</v>
      </c>
      <c r="J15" s="27">
        <v>11250</v>
      </c>
      <c r="K15" s="27">
        <v>21030</v>
      </c>
      <c r="L15" s="27">
        <v>4206</v>
      </c>
      <c r="M15" s="27">
        <v>18000</v>
      </c>
      <c r="N15" s="27">
        <v>14250</v>
      </c>
      <c r="O15" s="27">
        <v>2850</v>
      </c>
      <c r="P15" s="27">
        <v>12200</v>
      </c>
      <c r="Q15" s="27">
        <v>32260</v>
      </c>
      <c r="R15" s="27">
        <f t="shared" ref="R15:R21" si="7">(Q15*20/100)</f>
        <v>6452</v>
      </c>
      <c r="S15" s="27">
        <v>17690</v>
      </c>
      <c r="T15" s="27">
        <v>28470</v>
      </c>
      <c r="U15" s="27">
        <f t="shared" ref="U15:U21" si="8">(T15*20/100)</f>
        <v>5694</v>
      </c>
      <c r="V15" s="30">
        <v>16870</v>
      </c>
      <c r="W15" s="27">
        <v>44240</v>
      </c>
      <c r="X15" s="27">
        <f t="shared" ref="X15:X21" si="9">W15*20/100</f>
        <v>8848</v>
      </c>
      <c r="Y15" s="27">
        <v>20400</v>
      </c>
      <c r="Z15" s="27">
        <v>36840</v>
      </c>
      <c r="AA15" s="27">
        <f>Z15*20/100</f>
        <v>7368</v>
      </c>
      <c r="AB15" s="27">
        <v>16500</v>
      </c>
      <c r="AC15" s="27">
        <v>30410</v>
      </c>
      <c r="AD15" s="27">
        <f>AC15*20/100</f>
        <v>6082</v>
      </c>
      <c r="AE15" s="27">
        <v>16740</v>
      </c>
      <c r="AF15" s="28">
        <f t="shared" ref="AF15:AF21" si="10">(C15+E15+H15+K15+N15+Q15+T15+W15+Z15+AC15)</f>
        <v>259510</v>
      </c>
      <c r="AG15" s="28">
        <f>(AF15*20/100)</f>
        <v>51902</v>
      </c>
      <c r="AH15" s="28">
        <f t="shared" ref="AH15:AH21" si="11">(G15+J15+M15+O15+S15+V15+Y15+AB15+AE15)</f>
        <v>128390</v>
      </c>
    </row>
    <row r="16" spans="1:34">
      <c r="A16" s="25">
        <v>11</v>
      </c>
      <c r="B16" s="34" t="s">
        <v>52</v>
      </c>
      <c r="C16" s="27">
        <v>13050</v>
      </c>
      <c r="D16" s="33">
        <f t="shared" si="4"/>
        <v>2610</v>
      </c>
      <c r="E16" s="27">
        <v>22850</v>
      </c>
      <c r="F16" s="33">
        <f t="shared" si="5"/>
        <v>4570</v>
      </c>
      <c r="G16" s="27">
        <v>9200</v>
      </c>
      <c r="H16" s="27">
        <v>29930</v>
      </c>
      <c r="I16" s="33">
        <f t="shared" si="6"/>
        <v>5986</v>
      </c>
      <c r="J16" s="27">
        <v>14130</v>
      </c>
      <c r="K16" s="27">
        <v>38940</v>
      </c>
      <c r="L16" s="27">
        <v>7788</v>
      </c>
      <c r="M16" s="27">
        <v>10822</v>
      </c>
      <c r="N16" s="27">
        <v>31830</v>
      </c>
      <c r="O16" s="27">
        <v>6366</v>
      </c>
      <c r="P16" s="27">
        <v>20300</v>
      </c>
      <c r="Q16" s="27">
        <v>36630</v>
      </c>
      <c r="R16" s="27">
        <f t="shared" si="7"/>
        <v>7326</v>
      </c>
      <c r="S16" s="27">
        <v>28000</v>
      </c>
      <c r="T16" s="27">
        <v>30100</v>
      </c>
      <c r="U16" s="27">
        <f t="shared" si="8"/>
        <v>6020</v>
      </c>
      <c r="V16" s="27">
        <v>21500</v>
      </c>
      <c r="W16" s="27">
        <v>56170</v>
      </c>
      <c r="X16" s="27">
        <f t="shared" si="9"/>
        <v>11234</v>
      </c>
      <c r="Y16" s="27">
        <v>30000</v>
      </c>
      <c r="Z16" s="27">
        <v>44320</v>
      </c>
      <c r="AA16" s="27">
        <f t="shared" ref="AA16:AA21" si="12">Z16*20/100</f>
        <v>8864</v>
      </c>
      <c r="AB16" s="27">
        <v>13290</v>
      </c>
      <c r="AC16" s="27">
        <v>29850</v>
      </c>
      <c r="AD16" s="27">
        <f t="shared" ref="AD16:AD21" si="13">AC16*20/100</f>
        <v>5970</v>
      </c>
      <c r="AE16" s="27">
        <v>15000</v>
      </c>
      <c r="AF16" s="28">
        <f t="shared" si="10"/>
        <v>333670</v>
      </c>
      <c r="AG16" s="28">
        <f t="shared" ref="AG16:AG21" si="14">(AF16*20/100)</f>
        <v>66734</v>
      </c>
      <c r="AH16" s="28">
        <f t="shared" si="11"/>
        <v>148308</v>
      </c>
    </row>
    <row r="17" spans="1:34">
      <c r="A17" s="25">
        <v>12</v>
      </c>
      <c r="B17" s="34" t="s">
        <v>4</v>
      </c>
      <c r="C17" s="27">
        <v>2050</v>
      </c>
      <c r="D17" s="33">
        <f t="shared" si="4"/>
        <v>410</v>
      </c>
      <c r="E17" s="27">
        <v>14580</v>
      </c>
      <c r="F17" s="33">
        <f t="shared" si="5"/>
        <v>2916</v>
      </c>
      <c r="G17" s="27">
        <v>7000</v>
      </c>
      <c r="H17" s="27">
        <v>38850</v>
      </c>
      <c r="I17" s="33">
        <f t="shared" si="6"/>
        <v>7770</v>
      </c>
      <c r="J17" s="27">
        <v>30000</v>
      </c>
      <c r="K17" s="27">
        <v>40860</v>
      </c>
      <c r="L17" s="27">
        <v>8172</v>
      </c>
      <c r="M17" s="27">
        <v>13328</v>
      </c>
      <c r="N17" s="27">
        <v>22630</v>
      </c>
      <c r="O17" s="27">
        <v>4520</v>
      </c>
      <c r="P17" s="27">
        <v>12457</v>
      </c>
      <c r="Q17" s="27">
        <v>41430</v>
      </c>
      <c r="R17" s="27">
        <f t="shared" si="7"/>
        <v>8286</v>
      </c>
      <c r="S17" s="27">
        <v>35800</v>
      </c>
      <c r="T17" s="27">
        <v>34360</v>
      </c>
      <c r="U17" s="27">
        <f t="shared" si="8"/>
        <v>6872</v>
      </c>
      <c r="V17" s="27">
        <v>14656</v>
      </c>
      <c r="W17" s="27">
        <v>48830</v>
      </c>
      <c r="X17" s="27">
        <f t="shared" si="9"/>
        <v>9766</v>
      </c>
      <c r="Y17" s="27">
        <v>32046</v>
      </c>
      <c r="Z17" s="27">
        <v>42130</v>
      </c>
      <c r="AA17" s="27">
        <f t="shared" si="12"/>
        <v>8426</v>
      </c>
      <c r="AB17" s="27">
        <v>31756</v>
      </c>
      <c r="AC17" s="27">
        <v>25070</v>
      </c>
      <c r="AD17" s="27">
        <f t="shared" si="13"/>
        <v>5014</v>
      </c>
      <c r="AE17" s="27">
        <v>9505</v>
      </c>
      <c r="AF17" s="28">
        <f t="shared" si="10"/>
        <v>310790</v>
      </c>
      <c r="AG17" s="28">
        <f t="shared" si="14"/>
        <v>62158</v>
      </c>
      <c r="AH17" s="28">
        <f t="shared" si="11"/>
        <v>178611</v>
      </c>
    </row>
    <row r="18" spans="1:34">
      <c r="A18" s="25">
        <v>13</v>
      </c>
      <c r="B18" s="26" t="s">
        <v>24</v>
      </c>
      <c r="C18" s="27">
        <v>9020</v>
      </c>
      <c r="D18" s="33">
        <f t="shared" si="4"/>
        <v>1804</v>
      </c>
      <c r="E18" s="27">
        <v>31110</v>
      </c>
      <c r="F18" s="33">
        <f t="shared" si="5"/>
        <v>6222</v>
      </c>
      <c r="G18" s="27">
        <v>23968</v>
      </c>
      <c r="H18" s="27">
        <v>60760</v>
      </c>
      <c r="I18" s="33">
        <f t="shared" si="6"/>
        <v>12152</v>
      </c>
      <c r="J18" s="27">
        <v>18000</v>
      </c>
      <c r="K18" s="27">
        <v>76160</v>
      </c>
      <c r="L18" s="27">
        <v>15232</v>
      </c>
      <c r="M18" s="27">
        <v>30000</v>
      </c>
      <c r="N18" s="27">
        <v>47150</v>
      </c>
      <c r="O18" s="27">
        <v>9430</v>
      </c>
      <c r="P18" s="27">
        <v>25000</v>
      </c>
      <c r="Q18" s="27">
        <v>60990</v>
      </c>
      <c r="R18" s="27">
        <f t="shared" si="7"/>
        <v>12198</v>
      </c>
      <c r="S18" s="27">
        <v>41000</v>
      </c>
      <c r="T18" s="27">
        <v>80520</v>
      </c>
      <c r="U18" s="27">
        <f t="shared" si="8"/>
        <v>16104</v>
      </c>
      <c r="V18" s="27">
        <v>28000</v>
      </c>
      <c r="W18" s="27">
        <v>125590</v>
      </c>
      <c r="X18" s="27">
        <f t="shared" si="9"/>
        <v>25118</v>
      </c>
      <c r="Y18" s="27">
        <v>58000</v>
      </c>
      <c r="Z18" s="27">
        <v>93970</v>
      </c>
      <c r="AA18" s="27">
        <f t="shared" si="12"/>
        <v>18794</v>
      </c>
      <c r="AB18" s="27">
        <v>59000</v>
      </c>
      <c r="AC18" s="27">
        <v>46610</v>
      </c>
      <c r="AD18" s="27">
        <f t="shared" si="13"/>
        <v>9322</v>
      </c>
      <c r="AE18" s="2">
        <v>26000</v>
      </c>
      <c r="AF18" s="28">
        <f t="shared" si="10"/>
        <v>631880</v>
      </c>
      <c r="AG18" s="28">
        <f t="shared" si="14"/>
        <v>126376</v>
      </c>
      <c r="AH18" s="28">
        <f t="shared" si="11"/>
        <v>293398</v>
      </c>
    </row>
    <row r="19" spans="1:34">
      <c r="A19" s="25">
        <v>14</v>
      </c>
      <c r="B19" s="26" t="s">
        <v>53</v>
      </c>
      <c r="C19" s="27">
        <v>5990</v>
      </c>
      <c r="D19" s="33">
        <f t="shared" si="4"/>
        <v>1198</v>
      </c>
      <c r="E19" s="27">
        <v>15260</v>
      </c>
      <c r="F19" s="33">
        <f t="shared" si="5"/>
        <v>3052</v>
      </c>
      <c r="G19" s="27">
        <v>6931</v>
      </c>
      <c r="H19" s="27">
        <v>20890</v>
      </c>
      <c r="I19" s="33">
        <f t="shared" si="6"/>
        <v>4178</v>
      </c>
      <c r="J19" s="27">
        <v>11937</v>
      </c>
      <c r="K19" s="27">
        <v>21550</v>
      </c>
      <c r="L19" s="27">
        <v>4310</v>
      </c>
      <c r="M19" s="27">
        <v>14575</v>
      </c>
      <c r="N19" s="27">
        <v>17180</v>
      </c>
      <c r="O19" s="27">
        <v>3436</v>
      </c>
      <c r="P19" s="27">
        <v>9803</v>
      </c>
      <c r="Q19" s="27">
        <v>22340</v>
      </c>
      <c r="R19" s="27">
        <f t="shared" si="7"/>
        <v>4468</v>
      </c>
      <c r="S19" s="27">
        <v>12834</v>
      </c>
      <c r="T19" s="27">
        <v>29870</v>
      </c>
      <c r="U19" s="27">
        <f t="shared" si="8"/>
        <v>5974</v>
      </c>
      <c r="V19" s="27">
        <v>21400</v>
      </c>
      <c r="W19" s="27">
        <v>26350</v>
      </c>
      <c r="X19" s="27">
        <f t="shared" si="9"/>
        <v>5270</v>
      </c>
      <c r="Y19" s="27">
        <v>17486</v>
      </c>
      <c r="Z19" s="27">
        <v>28740</v>
      </c>
      <c r="AA19" s="27">
        <f t="shared" si="12"/>
        <v>5748</v>
      </c>
      <c r="AB19" s="27">
        <v>18410</v>
      </c>
      <c r="AC19" s="27">
        <v>31870</v>
      </c>
      <c r="AD19" s="27">
        <f t="shared" si="13"/>
        <v>6374</v>
      </c>
      <c r="AE19" s="27">
        <v>15553</v>
      </c>
      <c r="AF19" s="28">
        <f t="shared" si="10"/>
        <v>220040</v>
      </c>
      <c r="AG19" s="28">
        <f t="shared" si="14"/>
        <v>44008</v>
      </c>
      <c r="AH19" s="28">
        <f t="shared" si="11"/>
        <v>122562</v>
      </c>
    </row>
    <row r="20" spans="1:34">
      <c r="A20" s="25">
        <v>15</v>
      </c>
      <c r="B20" s="26" t="s">
        <v>7</v>
      </c>
      <c r="C20" s="27">
        <v>15450</v>
      </c>
      <c r="D20" s="33">
        <f t="shared" si="4"/>
        <v>3090</v>
      </c>
      <c r="E20" s="27">
        <v>30350</v>
      </c>
      <c r="F20" s="33">
        <f t="shared" si="5"/>
        <v>6070</v>
      </c>
      <c r="G20" s="27">
        <v>17450</v>
      </c>
      <c r="H20" s="27">
        <v>37640</v>
      </c>
      <c r="I20" s="33">
        <f t="shared" si="6"/>
        <v>7528</v>
      </c>
      <c r="J20" s="27">
        <v>22482</v>
      </c>
      <c r="K20" s="27">
        <v>28640</v>
      </c>
      <c r="L20" s="27">
        <v>5728</v>
      </c>
      <c r="M20" s="27">
        <v>19000</v>
      </c>
      <c r="N20" s="27">
        <v>32170</v>
      </c>
      <c r="O20" s="27">
        <v>6434</v>
      </c>
      <c r="P20" s="27">
        <v>19850</v>
      </c>
      <c r="Q20" s="27">
        <v>35450</v>
      </c>
      <c r="R20" s="27">
        <f t="shared" si="7"/>
        <v>7090</v>
      </c>
      <c r="S20" s="27">
        <v>21000</v>
      </c>
      <c r="T20" s="27">
        <v>40170</v>
      </c>
      <c r="U20" s="27">
        <f t="shared" si="8"/>
        <v>8034</v>
      </c>
      <c r="V20" s="27">
        <v>25000</v>
      </c>
      <c r="W20" s="27">
        <v>43050</v>
      </c>
      <c r="X20" s="27">
        <f t="shared" si="9"/>
        <v>8610</v>
      </c>
      <c r="Y20" s="27">
        <v>20126</v>
      </c>
      <c r="Z20" s="27">
        <v>45700</v>
      </c>
      <c r="AA20" s="27">
        <f t="shared" si="12"/>
        <v>9140</v>
      </c>
      <c r="AB20" s="27">
        <v>23249</v>
      </c>
      <c r="AC20" s="27">
        <v>31450</v>
      </c>
      <c r="AD20" s="27">
        <f t="shared" si="13"/>
        <v>6290</v>
      </c>
      <c r="AE20" s="27">
        <v>20000</v>
      </c>
      <c r="AF20" s="28">
        <f t="shared" si="10"/>
        <v>340070</v>
      </c>
      <c r="AG20" s="28">
        <f t="shared" si="14"/>
        <v>68014</v>
      </c>
      <c r="AH20" s="28">
        <f t="shared" si="11"/>
        <v>174741</v>
      </c>
    </row>
    <row r="21" spans="1:34">
      <c r="A21" s="25">
        <v>16</v>
      </c>
      <c r="B21" s="34" t="s">
        <v>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7">
        <v>14900</v>
      </c>
      <c r="I21" s="33">
        <f t="shared" si="6"/>
        <v>2980</v>
      </c>
      <c r="J21" s="27">
        <v>5862</v>
      </c>
      <c r="K21" s="27">
        <v>19030</v>
      </c>
      <c r="L21" s="27">
        <v>3806</v>
      </c>
      <c r="M21" s="27">
        <v>12941</v>
      </c>
      <c r="N21" s="27">
        <v>15030</v>
      </c>
      <c r="O21" s="27">
        <v>3006</v>
      </c>
      <c r="P21" s="27">
        <v>7858</v>
      </c>
      <c r="Q21" s="27">
        <v>16870</v>
      </c>
      <c r="R21" s="27">
        <f t="shared" si="7"/>
        <v>3374</v>
      </c>
      <c r="S21" s="27">
        <v>9030</v>
      </c>
      <c r="T21" s="27">
        <v>17530</v>
      </c>
      <c r="U21" s="27">
        <f t="shared" si="8"/>
        <v>3506</v>
      </c>
      <c r="V21" s="27">
        <v>11382</v>
      </c>
      <c r="W21" s="27">
        <v>23130</v>
      </c>
      <c r="X21" s="27">
        <f t="shared" si="9"/>
        <v>4626</v>
      </c>
      <c r="Y21" s="27">
        <v>13000</v>
      </c>
      <c r="Z21" s="27">
        <v>19120</v>
      </c>
      <c r="AA21" s="27">
        <f t="shared" si="12"/>
        <v>3824</v>
      </c>
      <c r="AB21" s="27">
        <v>6800</v>
      </c>
      <c r="AC21" s="27">
        <v>23610</v>
      </c>
      <c r="AD21" s="27">
        <f t="shared" si="13"/>
        <v>4722</v>
      </c>
      <c r="AE21" s="27">
        <v>7250</v>
      </c>
      <c r="AF21" s="28">
        <f t="shared" si="10"/>
        <v>149220</v>
      </c>
      <c r="AG21" s="28">
        <f t="shared" si="14"/>
        <v>29844</v>
      </c>
      <c r="AH21" s="28">
        <f t="shared" si="11"/>
        <v>69271</v>
      </c>
    </row>
    <row r="22" spans="1:34">
      <c r="A22" s="25"/>
      <c r="B22" s="31" t="s">
        <v>27</v>
      </c>
      <c r="C22" s="32">
        <f>SUM(C15:C21)</f>
        <v>52270</v>
      </c>
      <c r="D22" s="32">
        <f t="shared" ref="D22:S22" si="15">SUM(D15:D21)</f>
        <v>10454</v>
      </c>
      <c r="E22" s="32">
        <f t="shared" si="15"/>
        <v>135280</v>
      </c>
      <c r="F22" s="32">
        <f t="shared" si="15"/>
        <v>27056</v>
      </c>
      <c r="G22" s="32">
        <f t="shared" si="15"/>
        <v>72639</v>
      </c>
      <c r="H22" s="32">
        <f t="shared" si="15"/>
        <v>227140</v>
      </c>
      <c r="I22" s="32">
        <f t="shared" si="15"/>
        <v>45428</v>
      </c>
      <c r="J22" s="32">
        <f t="shared" si="15"/>
        <v>113661</v>
      </c>
      <c r="K22" s="32">
        <f t="shared" si="15"/>
        <v>246210</v>
      </c>
      <c r="L22" s="32">
        <f t="shared" si="15"/>
        <v>49242</v>
      </c>
      <c r="M22" s="32">
        <f t="shared" si="15"/>
        <v>118666</v>
      </c>
      <c r="N22" s="32">
        <f t="shared" si="15"/>
        <v>180240</v>
      </c>
      <c r="O22" s="35">
        <f t="shared" si="15"/>
        <v>36042</v>
      </c>
      <c r="P22" s="35">
        <f t="shared" si="15"/>
        <v>107468</v>
      </c>
      <c r="Q22" s="32">
        <f t="shared" si="15"/>
        <v>245970</v>
      </c>
      <c r="R22" s="32">
        <f t="shared" si="15"/>
        <v>49194</v>
      </c>
      <c r="S22" s="32">
        <f t="shared" si="15"/>
        <v>165354</v>
      </c>
      <c r="T22" s="35">
        <f>SUM(T15:T21)</f>
        <v>261020</v>
      </c>
      <c r="U22" s="35">
        <f>SUM(U15:U21)</f>
        <v>52204</v>
      </c>
      <c r="V22" s="35">
        <f>SUM(V16:V21)</f>
        <v>121938</v>
      </c>
      <c r="W22" s="35">
        <f t="shared" ref="W22:AE22" si="16">SUM(W15:W21)</f>
        <v>367360</v>
      </c>
      <c r="X22" s="35">
        <f t="shared" si="16"/>
        <v>73472</v>
      </c>
      <c r="Y22" s="35">
        <f t="shared" si="16"/>
        <v>191058</v>
      </c>
      <c r="Z22" s="35">
        <f t="shared" si="16"/>
        <v>310820</v>
      </c>
      <c r="AA22" s="35">
        <f t="shared" si="16"/>
        <v>62164</v>
      </c>
      <c r="AB22" s="35">
        <f t="shared" si="16"/>
        <v>169005</v>
      </c>
      <c r="AC22" s="35">
        <f t="shared" si="16"/>
        <v>218870</v>
      </c>
      <c r="AD22" s="35">
        <f t="shared" si="16"/>
        <v>43774</v>
      </c>
      <c r="AE22" s="35">
        <f t="shared" si="16"/>
        <v>110048</v>
      </c>
      <c r="AF22" s="32">
        <f>SUM(AF15:AF21)</f>
        <v>2245180</v>
      </c>
      <c r="AG22" s="32">
        <f t="shared" ref="AG22:AH22" si="17">SUM(AG15:AG21)</f>
        <v>449036</v>
      </c>
      <c r="AH22" s="32">
        <f t="shared" si="17"/>
        <v>1115281</v>
      </c>
    </row>
    <row r="23" spans="1:34">
      <c r="A23" s="36"/>
      <c r="B23" s="31" t="s">
        <v>28</v>
      </c>
      <c r="C23" s="37">
        <f>SUM(C14+C22)</f>
        <v>78450</v>
      </c>
      <c r="D23" s="37">
        <f t="shared" ref="D23:AH23" si="18">SUM(D14+D22)</f>
        <v>10454</v>
      </c>
      <c r="E23" s="37">
        <f t="shared" si="18"/>
        <v>201540</v>
      </c>
      <c r="F23" s="37">
        <f t="shared" si="18"/>
        <v>27056</v>
      </c>
      <c r="G23" s="37">
        <f t="shared" si="18"/>
        <v>95648</v>
      </c>
      <c r="H23" s="37">
        <f t="shared" si="18"/>
        <v>342530</v>
      </c>
      <c r="I23" s="37">
        <f t="shared" si="18"/>
        <v>45428</v>
      </c>
      <c r="J23" s="37">
        <f t="shared" si="18"/>
        <v>154753</v>
      </c>
      <c r="K23" s="37">
        <f t="shared" si="18"/>
        <v>379370</v>
      </c>
      <c r="L23" s="37">
        <f t="shared" si="18"/>
        <v>49242</v>
      </c>
      <c r="M23" s="37">
        <f t="shared" si="18"/>
        <v>169758</v>
      </c>
      <c r="N23" s="37">
        <f t="shared" si="18"/>
        <v>285000</v>
      </c>
      <c r="O23" s="37">
        <f t="shared" si="18"/>
        <v>36042</v>
      </c>
      <c r="P23" s="37">
        <f t="shared" si="18"/>
        <v>149423</v>
      </c>
      <c r="Q23" s="37">
        <f t="shared" si="18"/>
        <v>377880</v>
      </c>
      <c r="R23" s="37">
        <f t="shared" si="18"/>
        <v>49194</v>
      </c>
      <c r="S23" s="37">
        <f t="shared" si="18"/>
        <v>202949</v>
      </c>
      <c r="T23" s="37">
        <f t="shared" si="18"/>
        <v>405180</v>
      </c>
      <c r="U23" s="37">
        <f t="shared" si="18"/>
        <v>52204</v>
      </c>
      <c r="V23" s="37">
        <f t="shared" si="18"/>
        <v>180051</v>
      </c>
      <c r="W23" s="37">
        <f t="shared" si="18"/>
        <v>553690</v>
      </c>
      <c r="X23" s="37">
        <f t="shared" si="18"/>
        <v>73472</v>
      </c>
      <c r="Y23" s="37">
        <f t="shared" si="18"/>
        <v>240276</v>
      </c>
      <c r="Z23" s="37">
        <f t="shared" si="18"/>
        <v>520780</v>
      </c>
      <c r="AA23" s="37">
        <f t="shared" si="18"/>
        <v>62164</v>
      </c>
      <c r="AB23" s="37">
        <f t="shared" si="18"/>
        <v>229761</v>
      </c>
      <c r="AC23" s="37">
        <f t="shared" si="18"/>
        <v>356805</v>
      </c>
      <c r="AD23" s="37">
        <f t="shared" si="18"/>
        <v>43774</v>
      </c>
      <c r="AE23" s="37">
        <f t="shared" si="18"/>
        <v>139425</v>
      </c>
      <c r="AF23" s="37">
        <f>(AF14+AF22)</f>
        <v>3501225</v>
      </c>
      <c r="AG23" s="37">
        <f t="shared" si="18"/>
        <v>449036</v>
      </c>
      <c r="AH23" s="37">
        <f t="shared" si="18"/>
        <v>1507488</v>
      </c>
    </row>
  </sheetData>
  <mergeCells count="14">
    <mergeCell ref="A1:AH1"/>
    <mergeCell ref="E3:G3"/>
    <mergeCell ref="C3:D3"/>
    <mergeCell ref="C2:AH2"/>
    <mergeCell ref="B2:B4"/>
    <mergeCell ref="W3:Y3"/>
    <mergeCell ref="Z3:AB3"/>
    <mergeCell ref="AC3:AE3"/>
    <mergeCell ref="AF3:AH3"/>
    <mergeCell ref="T3:V3"/>
    <mergeCell ref="Q3:S3"/>
    <mergeCell ref="N3:P3"/>
    <mergeCell ref="K3:M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opLeftCell="A2" workbookViewId="0">
      <selection activeCell="K21" sqref="K21"/>
    </sheetView>
  </sheetViews>
  <sheetFormatPr defaultRowHeight="15"/>
  <cols>
    <col min="2" max="2" width="29.28515625" customWidth="1"/>
    <col min="3" max="3" width="12.42578125" customWidth="1"/>
    <col min="4" max="4" width="15.42578125" customWidth="1"/>
    <col min="5" max="5" width="9.140625" customWidth="1"/>
    <col min="6" max="6" width="13.28515625" customWidth="1"/>
    <col min="7" max="7" width="17" customWidth="1"/>
    <col min="8" max="8" width="13.5703125" customWidth="1"/>
    <col min="9" max="9" width="11.85546875" customWidth="1"/>
  </cols>
  <sheetData>
    <row r="1" spans="1:9" ht="46.5" customHeight="1">
      <c r="A1" s="51" t="s">
        <v>36</v>
      </c>
      <c r="B1" s="52"/>
      <c r="C1" s="52"/>
      <c r="D1" s="52"/>
      <c r="E1" s="52"/>
      <c r="F1" s="52"/>
      <c r="G1" s="52"/>
      <c r="H1" s="52"/>
      <c r="I1" s="53"/>
    </row>
    <row r="2" spans="1:9" ht="46.5" customHeight="1">
      <c r="A2" s="55" t="s">
        <v>18</v>
      </c>
      <c r="B2" s="57" t="s">
        <v>56</v>
      </c>
      <c r="C2" s="54" t="s">
        <v>54</v>
      </c>
      <c r="D2" s="54"/>
      <c r="E2" s="54"/>
      <c r="F2" s="54"/>
      <c r="G2" s="54" t="s">
        <v>55</v>
      </c>
      <c r="H2" s="54"/>
      <c r="I2" s="57" t="s">
        <v>33</v>
      </c>
    </row>
    <row r="3" spans="1:9" s="3" customFormat="1" ht="30">
      <c r="A3" s="56"/>
      <c r="B3" s="58"/>
      <c r="C3" s="39" t="s">
        <v>35</v>
      </c>
      <c r="D3" s="39" t="s">
        <v>0</v>
      </c>
      <c r="E3" s="39" t="s">
        <v>1</v>
      </c>
      <c r="F3" s="39" t="s">
        <v>34</v>
      </c>
      <c r="G3" s="40" t="s">
        <v>19</v>
      </c>
      <c r="H3" s="40" t="s">
        <v>32</v>
      </c>
      <c r="I3" s="58"/>
    </row>
    <row r="4" spans="1:9">
      <c r="A4" s="2">
        <v>1</v>
      </c>
      <c r="B4" s="1" t="s">
        <v>9</v>
      </c>
      <c r="C4" s="1">
        <v>4950</v>
      </c>
      <c r="D4" s="1">
        <v>3000</v>
      </c>
      <c r="E4" s="1">
        <v>3150</v>
      </c>
      <c r="F4" s="1">
        <v>32500</v>
      </c>
      <c r="G4" s="2">
        <v>0</v>
      </c>
      <c r="H4" s="2">
        <f>'Daily stall wise sales_expenses'!AH5</f>
        <v>65461</v>
      </c>
      <c r="I4" s="2">
        <f>C4+D4+E4+F4+G4+H4</f>
        <v>109061</v>
      </c>
    </row>
    <row r="5" spans="1:9">
      <c r="A5" s="2">
        <v>2</v>
      </c>
      <c r="B5" s="1" t="s">
        <v>10</v>
      </c>
      <c r="C5" s="1">
        <v>3750</v>
      </c>
      <c r="D5" s="1">
        <v>5500</v>
      </c>
      <c r="E5" s="1">
        <v>2100</v>
      </c>
      <c r="F5" s="1">
        <v>17500</v>
      </c>
      <c r="G5" s="2">
        <v>0</v>
      </c>
      <c r="H5" s="2">
        <f>'Daily stall wise sales_expenses'!AH6</f>
        <v>29221</v>
      </c>
      <c r="I5" s="2">
        <f t="shared" ref="I5:I12" si="0">C5+D5+E5+F5+G5+H5</f>
        <v>58071</v>
      </c>
    </row>
    <row r="6" spans="1:9">
      <c r="A6" s="2">
        <v>3</v>
      </c>
      <c r="B6" s="1" t="s">
        <v>11</v>
      </c>
      <c r="C6" s="1">
        <v>4600</v>
      </c>
      <c r="D6" s="1">
        <v>4500</v>
      </c>
      <c r="E6" s="1">
        <v>3150</v>
      </c>
      <c r="F6" s="1">
        <v>22000</v>
      </c>
      <c r="G6" s="2">
        <v>0</v>
      </c>
      <c r="H6" s="2">
        <f>'Daily stall wise sales_expenses'!AH7</f>
        <v>35822</v>
      </c>
      <c r="I6" s="2">
        <f t="shared" si="0"/>
        <v>70072</v>
      </c>
    </row>
    <row r="7" spans="1:9">
      <c r="A7" s="2">
        <v>4</v>
      </c>
      <c r="B7" s="1" t="s">
        <v>12</v>
      </c>
      <c r="C7" s="1">
        <v>5200</v>
      </c>
      <c r="D7" s="1">
        <v>4600</v>
      </c>
      <c r="E7" s="1">
        <v>3150</v>
      </c>
      <c r="F7" s="1">
        <v>25000</v>
      </c>
      <c r="G7" s="2">
        <v>0</v>
      </c>
      <c r="H7" s="2">
        <f>'Daily stall wise sales_expenses'!AH8</f>
        <v>71379</v>
      </c>
      <c r="I7" s="2">
        <f t="shared" si="0"/>
        <v>109329</v>
      </c>
    </row>
    <row r="8" spans="1:9">
      <c r="A8" s="2">
        <v>5</v>
      </c>
      <c r="B8" s="1" t="s">
        <v>13</v>
      </c>
      <c r="C8" s="1">
        <v>3000</v>
      </c>
      <c r="D8" s="1">
        <v>4500</v>
      </c>
      <c r="E8" s="1">
        <v>2100</v>
      </c>
      <c r="F8" s="1">
        <v>24000</v>
      </c>
      <c r="G8" s="2">
        <v>0</v>
      </c>
      <c r="H8" s="2">
        <f>'Daily stall wise sales_expenses'!AH9</f>
        <v>37674</v>
      </c>
      <c r="I8" s="2">
        <f t="shared" si="0"/>
        <v>71274</v>
      </c>
    </row>
    <row r="9" spans="1:9">
      <c r="A9" s="2">
        <v>6</v>
      </c>
      <c r="B9" s="1" t="s">
        <v>14</v>
      </c>
      <c r="C9" s="1">
        <v>3450</v>
      </c>
      <c r="D9" s="1">
        <v>3670</v>
      </c>
      <c r="E9" s="1">
        <v>3150</v>
      </c>
      <c r="F9" s="1">
        <v>20000</v>
      </c>
      <c r="G9" s="2">
        <v>0</v>
      </c>
      <c r="H9" s="2">
        <f>'Daily stall wise sales_expenses'!AH10</f>
        <v>48763</v>
      </c>
      <c r="I9" s="2">
        <f t="shared" si="0"/>
        <v>79033</v>
      </c>
    </row>
    <row r="10" spans="1:9">
      <c r="A10" s="2">
        <v>7</v>
      </c>
      <c r="B10" s="1" t="s">
        <v>15</v>
      </c>
      <c r="C10" s="1">
        <v>2300</v>
      </c>
      <c r="D10" s="1">
        <v>4000</v>
      </c>
      <c r="E10" s="1">
        <v>2100</v>
      </c>
      <c r="F10" s="1">
        <v>12500</v>
      </c>
      <c r="G10" s="2">
        <v>0</v>
      </c>
      <c r="H10" s="2">
        <f>'Daily stall wise sales_expenses'!AH11</f>
        <v>27352</v>
      </c>
      <c r="I10" s="2">
        <f t="shared" si="0"/>
        <v>48252</v>
      </c>
    </row>
    <row r="11" spans="1:9">
      <c r="A11" s="2">
        <v>8</v>
      </c>
      <c r="B11" s="1" t="s">
        <v>16</v>
      </c>
      <c r="C11" s="1">
        <v>3550</v>
      </c>
      <c r="D11" s="1">
        <v>5000</v>
      </c>
      <c r="E11" s="1">
        <v>3150</v>
      </c>
      <c r="F11" s="1">
        <v>22500</v>
      </c>
      <c r="G11" s="2">
        <v>0</v>
      </c>
      <c r="H11" s="2">
        <f>'Daily stall wise sales_expenses'!AH12</f>
        <v>45711</v>
      </c>
      <c r="I11" s="2">
        <f t="shared" si="0"/>
        <v>79911</v>
      </c>
    </row>
    <row r="12" spans="1:9">
      <c r="A12" s="2">
        <v>9</v>
      </c>
      <c r="B12" s="1" t="s">
        <v>17</v>
      </c>
      <c r="C12" s="1">
        <v>3560</v>
      </c>
      <c r="D12" s="1">
        <v>2000</v>
      </c>
      <c r="E12" s="1">
        <v>3150</v>
      </c>
      <c r="F12" s="1">
        <v>22000</v>
      </c>
      <c r="G12" s="2">
        <v>0</v>
      </c>
      <c r="H12" s="2">
        <f>'Daily stall wise sales_expenses'!AH13</f>
        <v>30824</v>
      </c>
      <c r="I12" s="2">
        <f t="shared" si="0"/>
        <v>61534</v>
      </c>
    </row>
    <row r="13" spans="1:9">
      <c r="A13" s="17"/>
      <c r="B13" s="4" t="s">
        <v>21</v>
      </c>
      <c r="C13" s="5">
        <f>SUM(C4:C12)</f>
        <v>34360</v>
      </c>
      <c r="D13" s="5">
        <f t="shared" ref="D13:G13" si="1">SUM(D4:D12)</f>
        <v>36770</v>
      </c>
      <c r="E13" s="5">
        <f t="shared" si="1"/>
        <v>25200</v>
      </c>
      <c r="F13" s="5">
        <f t="shared" si="1"/>
        <v>198000</v>
      </c>
      <c r="G13" s="5">
        <f t="shared" si="1"/>
        <v>0</v>
      </c>
      <c r="H13" s="6">
        <f>SUM(H4:H12)</f>
        <v>392207</v>
      </c>
      <c r="I13" s="6">
        <f>SUM(I4:I12)</f>
        <v>686537</v>
      </c>
    </row>
    <row r="14" spans="1:9">
      <c r="A14" s="2">
        <v>10</v>
      </c>
      <c r="B14" s="1" t="s">
        <v>2</v>
      </c>
      <c r="C14" s="1">
        <v>2000</v>
      </c>
      <c r="D14" s="1">
        <v>4000</v>
      </c>
      <c r="E14" s="1">
        <v>0</v>
      </c>
      <c r="F14" s="1">
        <v>15650</v>
      </c>
      <c r="G14" s="2">
        <v>51902</v>
      </c>
      <c r="H14" s="2">
        <v>128390</v>
      </c>
      <c r="I14" s="2">
        <f t="shared" ref="I14:I20" si="2">C14+D14+E14+F14+G14+H14</f>
        <v>201942</v>
      </c>
    </row>
    <row r="15" spans="1:9">
      <c r="A15" s="2">
        <v>11</v>
      </c>
      <c r="B15" s="1" t="s">
        <v>3</v>
      </c>
      <c r="C15" s="1">
        <v>3450</v>
      </c>
      <c r="D15" s="1">
        <v>4500</v>
      </c>
      <c r="E15" s="1">
        <v>4200</v>
      </c>
      <c r="F15" s="1">
        <v>30000</v>
      </c>
      <c r="G15" s="2">
        <v>66734</v>
      </c>
      <c r="H15" s="2">
        <v>148308</v>
      </c>
      <c r="I15" s="2">
        <f t="shared" si="2"/>
        <v>257192</v>
      </c>
    </row>
    <row r="16" spans="1:9">
      <c r="A16" s="2">
        <v>12</v>
      </c>
      <c r="B16" s="1" t="s">
        <v>4</v>
      </c>
      <c r="C16" s="1">
        <v>1050</v>
      </c>
      <c r="D16" s="1">
        <v>5340</v>
      </c>
      <c r="E16" s="1">
        <v>3150</v>
      </c>
      <c r="F16" s="1">
        <v>30000</v>
      </c>
      <c r="G16" s="2">
        <v>62158</v>
      </c>
      <c r="H16" s="2">
        <v>178611</v>
      </c>
      <c r="I16" s="2">
        <f t="shared" si="2"/>
        <v>280309</v>
      </c>
    </row>
    <row r="17" spans="1:9">
      <c r="A17" s="2">
        <v>13</v>
      </c>
      <c r="B17" s="1" t="s">
        <v>5</v>
      </c>
      <c r="C17" s="1">
        <v>6520</v>
      </c>
      <c r="D17" s="1">
        <v>4000</v>
      </c>
      <c r="E17" s="1">
        <v>5250</v>
      </c>
      <c r="F17" s="1">
        <v>30000</v>
      </c>
      <c r="G17" s="2">
        <v>126376</v>
      </c>
      <c r="H17" s="2">
        <v>293398</v>
      </c>
      <c r="I17" s="2">
        <f t="shared" si="2"/>
        <v>465544</v>
      </c>
    </row>
    <row r="18" spans="1:9">
      <c r="A18" s="2">
        <v>14</v>
      </c>
      <c r="B18" s="1" t="s">
        <v>6</v>
      </c>
      <c r="C18" s="1">
        <v>2300</v>
      </c>
      <c r="D18" s="1">
        <v>3450</v>
      </c>
      <c r="E18" s="1">
        <v>4200</v>
      </c>
      <c r="F18" s="1">
        <v>23000</v>
      </c>
      <c r="G18" s="2">
        <v>44008</v>
      </c>
      <c r="H18" s="2">
        <v>122562</v>
      </c>
      <c r="I18" s="2">
        <f t="shared" si="2"/>
        <v>199520</v>
      </c>
    </row>
    <row r="19" spans="1:9">
      <c r="A19" s="2">
        <v>15</v>
      </c>
      <c r="B19" s="1" t="s">
        <v>7</v>
      </c>
      <c r="C19" s="1">
        <v>2300</v>
      </c>
      <c r="D19" s="1">
        <v>4000</v>
      </c>
      <c r="E19" s="1">
        <v>5250</v>
      </c>
      <c r="F19" s="1">
        <v>22000</v>
      </c>
      <c r="G19" s="2">
        <v>68014</v>
      </c>
      <c r="H19" s="2">
        <v>174741</v>
      </c>
      <c r="I19" s="2">
        <f t="shared" si="2"/>
        <v>276305</v>
      </c>
    </row>
    <row r="20" spans="1:9">
      <c r="A20" s="2">
        <v>16</v>
      </c>
      <c r="B20" s="1" t="s">
        <v>8</v>
      </c>
      <c r="C20" s="1">
        <v>0</v>
      </c>
      <c r="D20" s="1">
        <v>2000</v>
      </c>
      <c r="E20" s="1">
        <v>3150</v>
      </c>
      <c r="F20" s="1">
        <v>25000</v>
      </c>
      <c r="G20" s="2">
        <v>29844</v>
      </c>
      <c r="H20" s="2">
        <v>69271</v>
      </c>
      <c r="I20" s="2">
        <f t="shared" si="2"/>
        <v>129265</v>
      </c>
    </row>
    <row r="21" spans="1:9">
      <c r="A21" s="17"/>
      <c r="B21" s="4" t="s">
        <v>27</v>
      </c>
      <c r="C21" s="5">
        <f>SUM(C14:C20)</f>
        <v>17620</v>
      </c>
      <c r="D21" s="5">
        <f t="shared" ref="D21:I21" si="3">SUM(D14:D20)</f>
        <v>27290</v>
      </c>
      <c r="E21" s="5">
        <f t="shared" si="3"/>
        <v>25200</v>
      </c>
      <c r="F21" s="5">
        <f t="shared" si="3"/>
        <v>175650</v>
      </c>
      <c r="G21" s="5">
        <f t="shared" si="3"/>
        <v>449036</v>
      </c>
      <c r="H21" s="5">
        <f t="shared" si="3"/>
        <v>1115281</v>
      </c>
      <c r="I21" s="5">
        <f t="shared" si="3"/>
        <v>1810077</v>
      </c>
    </row>
    <row r="22" spans="1:9">
      <c r="A22" s="8"/>
      <c r="B22" s="7" t="s">
        <v>28</v>
      </c>
      <c r="C22" s="8">
        <f>C13+C21</f>
        <v>51980</v>
      </c>
      <c r="D22" s="8">
        <f t="shared" ref="D22:I22" si="4">D13+D21</f>
        <v>64060</v>
      </c>
      <c r="E22" s="8">
        <f t="shared" si="4"/>
        <v>50400</v>
      </c>
      <c r="F22" s="8">
        <f t="shared" si="4"/>
        <v>373650</v>
      </c>
      <c r="G22" s="8">
        <f t="shared" si="4"/>
        <v>449036</v>
      </c>
      <c r="H22" s="8">
        <f t="shared" si="4"/>
        <v>1507488</v>
      </c>
      <c r="I22" s="8">
        <f t="shared" si="4"/>
        <v>2496614</v>
      </c>
    </row>
  </sheetData>
  <mergeCells count="6">
    <mergeCell ref="A1:I1"/>
    <mergeCell ref="C2:F2"/>
    <mergeCell ref="G2:H2"/>
    <mergeCell ref="A2:A3"/>
    <mergeCell ref="B2:B3"/>
    <mergeCell ref="I2:I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topLeftCell="A2" zoomScale="90" zoomScaleNormal="90" workbookViewId="0">
      <selection activeCell="K20" sqref="K20"/>
    </sheetView>
  </sheetViews>
  <sheetFormatPr defaultRowHeight="15"/>
  <cols>
    <col min="2" max="2" width="28.5703125" customWidth="1"/>
    <col min="3" max="3" width="11" customWidth="1"/>
    <col min="4" max="4" width="21.42578125" customWidth="1"/>
    <col min="5" max="5" width="10.28515625" customWidth="1"/>
  </cols>
  <sheetData>
    <row r="1" spans="1:7" ht="78" customHeight="1">
      <c r="A1" s="59" t="s">
        <v>37</v>
      </c>
      <c r="B1" s="60"/>
      <c r="C1" s="60"/>
      <c r="D1" s="60"/>
      <c r="E1" s="60"/>
    </row>
    <row r="2" spans="1:7" ht="37.5" customHeight="1">
      <c r="A2" s="9" t="s">
        <v>18</v>
      </c>
      <c r="B2" s="10" t="s">
        <v>30</v>
      </c>
      <c r="C2" s="10" t="s">
        <v>31</v>
      </c>
      <c r="D2" s="10" t="s">
        <v>38</v>
      </c>
      <c r="E2" s="10" t="s">
        <v>29</v>
      </c>
    </row>
    <row r="3" spans="1:7">
      <c r="A3" s="11">
        <v>1</v>
      </c>
      <c r="B3" s="12" t="s">
        <v>9</v>
      </c>
      <c r="C3" s="12">
        <v>173900</v>
      </c>
      <c r="D3" s="12">
        <f>'Head wise Food court expenses'!I4</f>
        <v>109061</v>
      </c>
      <c r="E3" s="12">
        <f>C3-D3</f>
        <v>64839</v>
      </c>
      <c r="G3" s="41"/>
    </row>
    <row r="4" spans="1:7">
      <c r="A4" s="11">
        <v>2</v>
      </c>
      <c r="B4" s="12" t="s">
        <v>10</v>
      </c>
      <c r="C4" s="12">
        <v>123050</v>
      </c>
      <c r="D4" s="12">
        <f>'Head wise Food court expenses'!I5</f>
        <v>58071</v>
      </c>
      <c r="E4" s="12">
        <f t="shared" ref="E4:E11" si="0">C4-D4</f>
        <v>64979</v>
      </c>
      <c r="G4" s="41"/>
    </row>
    <row r="5" spans="1:7">
      <c r="A5" s="11">
        <v>3</v>
      </c>
      <c r="B5" s="12" t="s">
        <v>20</v>
      </c>
      <c r="C5" s="12">
        <v>132790</v>
      </c>
      <c r="D5" s="12">
        <f>'Head wise Food court expenses'!I6</f>
        <v>70072</v>
      </c>
      <c r="E5" s="12">
        <f t="shared" si="0"/>
        <v>62718</v>
      </c>
      <c r="G5" s="41"/>
    </row>
    <row r="6" spans="1:7">
      <c r="A6" s="11">
        <v>4</v>
      </c>
      <c r="B6" s="12" t="s">
        <v>12</v>
      </c>
      <c r="C6" s="12">
        <v>203170</v>
      </c>
      <c r="D6" s="12">
        <f>'Head wise Food court expenses'!I7</f>
        <v>109329</v>
      </c>
      <c r="E6" s="12">
        <f t="shared" si="0"/>
        <v>93841</v>
      </c>
      <c r="G6" s="41"/>
    </row>
    <row r="7" spans="1:7">
      <c r="A7" s="11">
        <v>5</v>
      </c>
      <c r="B7" s="12" t="s">
        <v>13</v>
      </c>
      <c r="C7" s="12">
        <v>160965</v>
      </c>
      <c r="D7" s="12">
        <f>'Head wise Food court expenses'!I8</f>
        <v>71274</v>
      </c>
      <c r="E7" s="12">
        <f t="shared" si="0"/>
        <v>89691</v>
      </c>
      <c r="G7" s="41"/>
    </row>
    <row r="8" spans="1:7">
      <c r="A8" s="11">
        <v>6</v>
      </c>
      <c r="B8" s="12" t="s">
        <v>14</v>
      </c>
      <c r="C8" s="12">
        <v>157780</v>
      </c>
      <c r="D8" s="12">
        <f>'Head wise Food court expenses'!I9</f>
        <v>79033</v>
      </c>
      <c r="E8" s="12">
        <f t="shared" si="0"/>
        <v>78747</v>
      </c>
      <c r="G8" s="41"/>
    </row>
    <row r="9" spans="1:7">
      <c r="A9" s="11">
        <v>7</v>
      </c>
      <c r="B9" s="12" t="s">
        <v>15</v>
      </c>
      <c r="C9" s="12">
        <v>74100</v>
      </c>
      <c r="D9" s="12">
        <f>'Head wise Food court expenses'!I10</f>
        <v>48252</v>
      </c>
      <c r="E9" s="12">
        <f t="shared" si="0"/>
        <v>25848</v>
      </c>
      <c r="G9" s="41"/>
    </row>
    <row r="10" spans="1:7">
      <c r="A10" s="11">
        <v>8</v>
      </c>
      <c r="B10" s="12" t="s">
        <v>16</v>
      </c>
      <c r="C10" s="12">
        <v>122650</v>
      </c>
      <c r="D10" s="12">
        <f>'Head wise Food court expenses'!I11</f>
        <v>79911</v>
      </c>
      <c r="E10" s="12">
        <f t="shared" si="0"/>
        <v>42739</v>
      </c>
      <c r="G10" s="41"/>
    </row>
    <row r="11" spans="1:7">
      <c r="A11" s="11">
        <v>9</v>
      </c>
      <c r="B11" s="12" t="s">
        <v>17</v>
      </c>
      <c r="C11" s="12">
        <v>107640</v>
      </c>
      <c r="D11" s="12">
        <f>'Head wise Food court expenses'!I12</f>
        <v>61534</v>
      </c>
      <c r="E11" s="12">
        <f t="shared" si="0"/>
        <v>46106</v>
      </c>
      <c r="G11" s="41"/>
    </row>
    <row r="12" spans="1:7">
      <c r="A12" s="14"/>
      <c r="B12" s="15" t="s">
        <v>21</v>
      </c>
      <c r="C12" s="15">
        <f>SUM(C3:C11)</f>
        <v>1256045</v>
      </c>
      <c r="D12" s="15">
        <f>'Head wise Food court expenses'!I13</f>
        <v>686537</v>
      </c>
      <c r="E12" s="15">
        <f>C12-D12</f>
        <v>569508</v>
      </c>
      <c r="G12" s="42"/>
    </row>
    <row r="13" spans="1:7">
      <c r="A13" s="11">
        <v>10</v>
      </c>
      <c r="B13" s="13" t="s">
        <v>22</v>
      </c>
      <c r="C13" s="12">
        <v>259510</v>
      </c>
      <c r="D13" s="12">
        <f>'Head wise Food court expenses'!I14</f>
        <v>201942</v>
      </c>
      <c r="E13" s="12">
        <f>C13-D13</f>
        <v>57568</v>
      </c>
      <c r="G13" s="41"/>
    </row>
    <row r="14" spans="1:7">
      <c r="A14" s="11">
        <v>11</v>
      </c>
      <c r="B14" s="13" t="s">
        <v>23</v>
      </c>
      <c r="C14" s="12">
        <v>333670</v>
      </c>
      <c r="D14" s="12">
        <f>'Head wise Food court expenses'!I15</f>
        <v>257192</v>
      </c>
      <c r="E14" s="12">
        <f t="shared" ref="E14:E19" si="1">C14-D14</f>
        <v>76478</v>
      </c>
      <c r="G14" s="41"/>
    </row>
    <row r="15" spans="1:7">
      <c r="A15" s="11">
        <v>12</v>
      </c>
      <c r="B15" s="13" t="s">
        <v>4</v>
      </c>
      <c r="C15" s="12">
        <v>310790</v>
      </c>
      <c r="D15" s="12">
        <f>'Head wise Food court expenses'!I16</f>
        <v>280309</v>
      </c>
      <c r="E15" s="12">
        <f t="shared" si="1"/>
        <v>30481</v>
      </c>
      <c r="G15" s="41"/>
    </row>
    <row r="16" spans="1:7">
      <c r="A16" s="11">
        <v>13</v>
      </c>
      <c r="B16" s="12" t="s">
        <v>24</v>
      </c>
      <c r="C16" s="12">
        <v>631880</v>
      </c>
      <c r="D16" s="12">
        <f>'Head wise Food court expenses'!I17</f>
        <v>465544</v>
      </c>
      <c r="E16" s="12">
        <f t="shared" si="1"/>
        <v>166336</v>
      </c>
      <c r="G16" s="41"/>
    </row>
    <row r="17" spans="1:7">
      <c r="A17" s="11">
        <v>14</v>
      </c>
      <c r="B17" s="13" t="s">
        <v>25</v>
      </c>
      <c r="C17" s="12">
        <v>220040</v>
      </c>
      <c r="D17" s="12">
        <f>'Head wise Food court expenses'!I18</f>
        <v>199520</v>
      </c>
      <c r="E17" s="12">
        <f t="shared" si="1"/>
        <v>20520</v>
      </c>
      <c r="G17" s="41"/>
    </row>
    <row r="18" spans="1:7">
      <c r="A18" s="11">
        <v>15</v>
      </c>
      <c r="B18" s="12" t="s">
        <v>7</v>
      </c>
      <c r="C18" s="12">
        <v>340070</v>
      </c>
      <c r="D18" s="12">
        <f>'Head wise Food court expenses'!I19</f>
        <v>276305</v>
      </c>
      <c r="E18" s="12">
        <f t="shared" si="1"/>
        <v>63765</v>
      </c>
      <c r="G18" s="41"/>
    </row>
    <row r="19" spans="1:7">
      <c r="A19" s="11">
        <v>16</v>
      </c>
      <c r="B19" s="13" t="s">
        <v>26</v>
      </c>
      <c r="C19" s="12">
        <v>149220</v>
      </c>
      <c r="D19" s="12">
        <f>'Head wise Food court expenses'!I20</f>
        <v>129265</v>
      </c>
      <c r="E19" s="12">
        <f t="shared" si="1"/>
        <v>19955</v>
      </c>
      <c r="G19" s="41"/>
    </row>
    <row r="20" spans="1:7">
      <c r="A20" s="14"/>
      <c r="B20" s="15" t="s">
        <v>27</v>
      </c>
      <c r="C20" s="15">
        <f>SUM(C13:C19)</f>
        <v>2245180</v>
      </c>
      <c r="D20" s="15">
        <f>'Head wise Food court expenses'!I21</f>
        <v>1810077</v>
      </c>
      <c r="E20" s="15">
        <f>C20-D20</f>
        <v>435103</v>
      </c>
      <c r="G20" s="42"/>
    </row>
    <row r="21" spans="1:7">
      <c r="A21" s="16"/>
      <c r="B21" s="7" t="s">
        <v>28</v>
      </c>
      <c r="C21" s="7">
        <f>C12+C20</f>
        <v>3501225</v>
      </c>
      <c r="D21" s="7">
        <f>D12+D20</f>
        <v>2496614</v>
      </c>
      <c r="E21" s="7">
        <f>C21-D21</f>
        <v>1004611</v>
      </c>
      <c r="G21" s="42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N29" sqref="N29"/>
    </sheetView>
  </sheetViews>
  <sheetFormatPr defaultRowHeight="15"/>
  <cols>
    <col min="1" max="1" width="6.5703125" customWidth="1"/>
    <col min="2" max="2" width="25.140625" customWidth="1"/>
    <col min="4" max="4" width="7.42578125" customWidth="1"/>
    <col min="5" max="5" width="7" customWidth="1"/>
    <col min="6" max="6" width="7.5703125" customWidth="1"/>
    <col min="7" max="7" width="7.85546875" customWidth="1"/>
    <col min="8" max="8" width="8.42578125" customWidth="1"/>
    <col min="9" max="9" width="7.140625" customWidth="1"/>
    <col min="10" max="10" width="9.140625" customWidth="1"/>
    <col min="11" max="12" width="9.7109375" bestFit="1" customWidth="1"/>
    <col min="13" max="13" width="10.5703125" customWidth="1"/>
  </cols>
  <sheetData>
    <row r="1" spans="1:13" ht="51.75" customHeight="1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>
      <c r="A2" s="18" t="s">
        <v>18</v>
      </c>
      <c r="B2" s="38" t="s">
        <v>63</v>
      </c>
      <c r="C2" s="19" t="s">
        <v>42</v>
      </c>
      <c r="D2" s="19" t="s">
        <v>57</v>
      </c>
      <c r="E2" s="19" t="s">
        <v>58</v>
      </c>
      <c r="F2" s="19" t="s">
        <v>59</v>
      </c>
      <c r="G2" s="19" t="s">
        <v>60</v>
      </c>
      <c r="H2" s="19" t="s">
        <v>61</v>
      </c>
      <c r="I2" s="19" t="s">
        <v>62</v>
      </c>
      <c r="J2" s="21">
        <v>42744</v>
      </c>
      <c r="K2" s="21">
        <v>42776</v>
      </c>
      <c r="L2" s="21">
        <v>42805</v>
      </c>
      <c r="M2" s="19" t="s">
        <v>49</v>
      </c>
    </row>
    <row r="3" spans="1:13">
      <c r="A3" s="25">
        <v>1</v>
      </c>
      <c r="B3" s="26" t="s">
        <v>9</v>
      </c>
      <c r="C3" s="27">
        <v>3080</v>
      </c>
      <c r="D3" s="27">
        <v>7080</v>
      </c>
      <c r="E3" s="27">
        <v>15710</v>
      </c>
      <c r="F3" s="27">
        <v>15750</v>
      </c>
      <c r="G3" s="27">
        <v>14280</v>
      </c>
      <c r="H3" s="27">
        <v>22340</v>
      </c>
      <c r="I3" s="27">
        <v>27580</v>
      </c>
      <c r="J3" s="27">
        <v>25290</v>
      </c>
      <c r="K3" s="27">
        <v>33960</v>
      </c>
      <c r="L3" s="27">
        <v>8830</v>
      </c>
      <c r="M3" s="28">
        <f t="shared" ref="M3:M11" si="0">(C3+D3+E3+F3+G3+H3+I3+J3+K3+L3)</f>
        <v>173900</v>
      </c>
    </row>
    <row r="4" spans="1:13">
      <c r="A4" s="25">
        <v>2</v>
      </c>
      <c r="B4" s="26" t="s">
        <v>10</v>
      </c>
      <c r="C4" s="27">
        <v>4560</v>
      </c>
      <c r="D4" s="27">
        <v>9900</v>
      </c>
      <c r="E4" s="27">
        <v>11930</v>
      </c>
      <c r="F4" s="27">
        <v>11880</v>
      </c>
      <c r="G4" s="27">
        <v>9150</v>
      </c>
      <c r="H4" s="27">
        <v>10240</v>
      </c>
      <c r="I4" s="27">
        <v>12230</v>
      </c>
      <c r="J4" s="27">
        <v>22600</v>
      </c>
      <c r="K4" s="27">
        <v>16050</v>
      </c>
      <c r="L4" s="27">
        <v>14510</v>
      </c>
      <c r="M4" s="28">
        <f t="shared" si="0"/>
        <v>123050</v>
      </c>
    </row>
    <row r="5" spans="1:13">
      <c r="A5" s="25">
        <v>3</v>
      </c>
      <c r="B5" s="26" t="s">
        <v>20</v>
      </c>
      <c r="C5" s="27">
        <v>2330</v>
      </c>
      <c r="D5" s="27">
        <v>7300</v>
      </c>
      <c r="E5" s="27">
        <v>13840</v>
      </c>
      <c r="F5" s="27">
        <v>15090</v>
      </c>
      <c r="G5" s="27">
        <v>12480</v>
      </c>
      <c r="H5" s="27">
        <v>11880</v>
      </c>
      <c r="I5" s="29">
        <v>16600</v>
      </c>
      <c r="J5" s="27">
        <v>13660</v>
      </c>
      <c r="K5" s="27">
        <v>20410</v>
      </c>
      <c r="L5" s="27">
        <v>19200</v>
      </c>
      <c r="M5" s="28">
        <f t="shared" si="0"/>
        <v>132790</v>
      </c>
    </row>
    <row r="6" spans="1:13">
      <c r="A6" s="25">
        <v>4</v>
      </c>
      <c r="B6" s="26" t="s">
        <v>12</v>
      </c>
      <c r="C6" s="27">
        <v>5160</v>
      </c>
      <c r="D6" s="27">
        <v>8010</v>
      </c>
      <c r="E6" s="27">
        <v>17930</v>
      </c>
      <c r="F6" s="27">
        <v>21030</v>
      </c>
      <c r="G6" s="27">
        <v>18190</v>
      </c>
      <c r="H6" s="27">
        <v>21840</v>
      </c>
      <c r="I6" s="27">
        <v>23970</v>
      </c>
      <c r="J6" s="27">
        <v>28510</v>
      </c>
      <c r="K6" s="27">
        <v>34260</v>
      </c>
      <c r="L6" s="27">
        <v>24270</v>
      </c>
      <c r="M6" s="28">
        <f t="shared" si="0"/>
        <v>203170</v>
      </c>
    </row>
    <row r="7" spans="1:13">
      <c r="A7" s="25">
        <v>5</v>
      </c>
      <c r="B7" s="26" t="s">
        <v>13</v>
      </c>
      <c r="C7" s="27">
        <v>2900</v>
      </c>
      <c r="D7" s="27">
        <v>10620</v>
      </c>
      <c r="E7" s="27">
        <v>18420</v>
      </c>
      <c r="F7" s="27">
        <v>15730</v>
      </c>
      <c r="G7" s="27">
        <v>11030</v>
      </c>
      <c r="H7" s="27">
        <v>15070</v>
      </c>
      <c r="I7" s="27">
        <v>15830</v>
      </c>
      <c r="J7" s="27">
        <v>30930</v>
      </c>
      <c r="K7" s="27">
        <v>27290</v>
      </c>
      <c r="L7" s="27">
        <v>13145</v>
      </c>
      <c r="M7" s="28">
        <f t="shared" si="0"/>
        <v>160965</v>
      </c>
    </row>
    <row r="8" spans="1:13">
      <c r="A8" s="25">
        <v>6</v>
      </c>
      <c r="B8" s="26" t="s">
        <v>14</v>
      </c>
      <c r="C8" s="27">
        <v>5030</v>
      </c>
      <c r="D8" s="27">
        <v>9540</v>
      </c>
      <c r="E8" s="27">
        <v>8080</v>
      </c>
      <c r="F8" s="27">
        <v>15840</v>
      </c>
      <c r="G8" s="27">
        <v>12850</v>
      </c>
      <c r="H8" s="27">
        <v>16930</v>
      </c>
      <c r="I8" s="27">
        <v>16170</v>
      </c>
      <c r="J8" s="27">
        <v>27050</v>
      </c>
      <c r="K8" s="27">
        <v>31240</v>
      </c>
      <c r="L8" s="27">
        <v>15050</v>
      </c>
      <c r="M8" s="28">
        <f t="shared" si="0"/>
        <v>157780</v>
      </c>
    </row>
    <row r="9" spans="1:13">
      <c r="A9" s="25">
        <v>7</v>
      </c>
      <c r="B9" s="26" t="s">
        <v>15</v>
      </c>
      <c r="C9" s="27">
        <v>210</v>
      </c>
      <c r="D9" s="27">
        <v>6140</v>
      </c>
      <c r="E9" s="27">
        <v>9450</v>
      </c>
      <c r="F9" s="27">
        <v>9560</v>
      </c>
      <c r="G9" s="27">
        <v>6450</v>
      </c>
      <c r="H9" s="27">
        <v>7750</v>
      </c>
      <c r="I9" s="27">
        <v>6750</v>
      </c>
      <c r="J9" s="30">
        <v>11070</v>
      </c>
      <c r="K9" s="27">
        <v>8830</v>
      </c>
      <c r="L9" s="27">
        <v>7890</v>
      </c>
      <c r="M9" s="28">
        <f t="shared" si="0"/>
        <v>74100</v>
      </c>
    </row>
    <row r="10" spans="1:13">
      <c r="A10" s="25">
        <v>8</v>
      </c>
      <c r="B10" s="26" t="s">
        <v>16</v>
      </c>
      <c r="C10" s="27">
        <v>2910</v>
      </c>
      <c r="D10" s="27">
        <v>5620</v>
      </c>
      <c r="E10" s="27">
        <v>13130</v>
      </c>
      <c r="F10" s="27">
        <v>13210</v>
      </c>
      <c r="G10" s="27">
        <v>10840</v>
      </c>
      <c r="H10" s="27">
        <v>13750</v>
      </c>
      <c r="I10" s="27">
        <v>11690</v>
      </c>
      <c r="J10" s="27">
        <v>14730</v>
      </c>
      <c r="K10" s="27">
        <v>19050</v>
      </c>
      <c r="L10" s="27">
        <v>17720</v>
      </c>
      <c r="M10" s="28">
        <f t="shared" si="0"/>
        <v>122650</v>
      </c>
    </row>
    <row r="11" spans="1:13">
      <c r="A11" s="25">
        <v>9</v>
      </c>
      <c r="B11" s="26" t="s">
        <v>17</v>
      </c>
      <c r="C11" s="27">
        <v>0</v>
      </c>
      <c r="D11" s="27">
        <v>2050</v>
      </c>
      <c r="E11" s="27">
        <v>6900</v>
      </c>
      <c r="F11" s="27">
        <v>15070</v>
      </c>
      <c r="G11" s="27">
        <v>9490</v>
      </c>
      <c r="H11" s="27">
        <v>12110</v>
      </c>
      <c r="I11" s="27">
        <v>13340</v>
      </c>
      <c r="J11" s="27">
        <v>12490</v>
      </c>
      <c r="K11" s="27">
        <v>18870</v>
      </c>
      <c r="L11" s="27">
        <v>17320</v>
      </c>
      <c r="M11" s="28">
        <f t="shared" si="0"/>
        <v>107640</v>
      </c>
    </row>
    <row r="12" spans="1:13">
      <c r="A12" s="25"/>
      <c r="B12" s="31" t="s">
        <v>21</v>
      </c>
      <c r="C12" s="32">
        <f>SUM(C3:C11)</f>
        <v>26180</v>
      </c>
      <c r="D12" s="32">
        <f t="shared" ref="D12:L12" si="1">SUM(D3:D11)</f>
        <v>66260</v>
      </c>
      <c r="E12" s="32">
        <f t="shared" si="1"/>
        <v>115390</v>
      </c>
      <c r="F12" s="32">
        <f t="shared" si="1"/>
        <v>133160</v>
      </c>
      <c r="G12" s="32">
        <f t="shared" si="1"/>
        <v>104760</v>
      </c>
      <c r="H12" s="32">
        <f t="shared" si="1"/>
        <v>131910</v>
      </c>
      <c r="I12" s="32">
        <f t="shared" si="1"/>
        <v>144160</v>
      </c>
      <c r="J12" s="32">
        <f t="shared" si="1"/>
        <v>186330</v>
      </c>
      <c r="K12" s="32">
        <f t="shared" si="1"/>
        <v>209960</v>
      </c>
      <c r="L12" s="32">
        <f t="shared" si="1"/>
        <v>137935</v>
      </c>
      <c r="M12" s="32">
        <f>SUM(M3:M11)</f>
        <v>1256045</v>
      </c>
    </row>
    <row r="13" spans="1:13">
      <c r="A13" s="25">
        <v>10</v>
      </c>
      <c r="B13" s="26" t="s">
        <v>51</v>
      </c>
      <c r="C13" s="27">
        <v>6710</v>
      </c>
      <c r="D13" s="27">
        <v>21130</v>
      </c>
      <c r="E13" s="27">
        <v>24170</v>
      </c>
      <c r="F13" s="27">
        <v>21030</v>
      </c>
      <c r="G13" s="27">
        <v>14250</v>
      </c>
      <c r="H13" s="27">
        <v>32260</v>
      </c>
      <c r="I13" s="27">
        <v>28470</v>
      </c>
      <c r="J13" s="27">
        <v>44240</v>
      </c>
      <c r="K13" s="27">
        <v>36840</v>
      </c>
      <c r="L13" s="27">
        <v>30410</v>
      </c>
      <c r="M13" s="28">
        <f t="shared" ref="M13:M19" si="2">(C13+D13+E13+F13+G13+H13+I13+J13+K13+L13)</f>
        <v>259510</v>
      </c>
    </row>
    <row r="14" spans="1:13">
      <c r="A14" s="25">
        <v>11</v>
      </c>
      <c r="B14" s="34" t="s">
        <v>52</v>
      </c>
      <c r="C14" s="27">
        <v>13050</v>
      </c>
      <c r="D14" s="27">
        <v>22850</v>
      </c>
      <c r="E14" s="27">
        <v>29930</v>
      </c>
      <c r="F14" s="27">
        <v>38940</v>
      </c>
      <c r="G14" s="27">
        <v>31830</v>
      </c>
      <c r="H14" s="27">
        <v>36630</v>
      </c>
      <c r="I14" s="27">
        <v>30100</v>
      </c>
      <c r="J14" s="27">
        <v>56170</v>
      </c>
      <c r="K14" s="27">
        <v>44320</v>
      </c>
      <c r="L14" s="27">
        <v>29850</v>
      </c>
      <c r="M14" s="28">
        <f t="shared" si="2"/>
        <v>333670</v>
      </c>
    </row>
    <row r="15" spans="1:13">
      <c r="A15" s="25">
        <v>12</v>
      </c>
      <c r="B15" s="34" t="s">
        <v>4</v>
      </c>
      <c r="C15" s="27">
        <v>2050</v>
      </c>
      <c r="D15" s="27">
        <v>14580</v>
      </c>
      <c r="E15" s="27">
        <v>38850</v>
      </c>
      <c r="F15" s="27">
        <v>40860</v>
      </c>
      <c r="G15" s="27">
        <v>22630</v>
      </c>
      <c r="H15" s="27">
        <v>41430</v>
      </c>
      <c r="I15" s="27">
        <v>34360</v>
      </c>
      <c r="J15" s="27">
        <v>48830</v>
      </c>
      <c r="K15" s="27">
        <v>42130</v>
      </c>
      <c r="L15" s="27">
        <v>25070</v>
      </c>
      <c r="M15" s="28">
        <f t="shared" si="2"/>
        <v>310790</v>
      </c>
    </row>
    <row r="16" spans="1:13">
      <c r="A16" s="25">
        <v>13</v>
      </c>
      <c r="B16" s="26" t="s">
        <v>24</v>
      </c>
      <c r="C16" s="27">
        <v>9020</v>
      </c>
      <c r="D16" s="27">
        <v>31110</v>
      </c>
      <c r="E16" s="27">
        <v>60760</v>
      </c>
      <c r="F16" s="27">
        <v>76160</v>
      </c>
      <c r="G16" s="27">
        <v>47150</v>
      </c>
      <c r="H16" s="27">
        <v>60990</v>
      </c>
      <c r="I16" s="27">
        <v>80520</v>
      </c>
      <c r="J16" s="27">
        <v>125590</v>
      </c>
      <c r="K16" s="27">
        <v>93970</v>
      </c>
      <c r="L16" s="27">
        <v>46610</v>
      </c>
      <c r="M16" s="28">
        <f t="shared" si="2"/>
        <v>631880</v>
      </c>
    </row>
    <row r="17" spans="1:13">
      <c r="A17" s="25">
        <v>14</v>
      </c>
      <c r="B17" s="26" t="s">
        <v>53</v>
      </c>
      <c r="C17" s="27">
        <v>5990</v>
      </c>
      <c r="D17" s="27">
        <v>15260</v>
      </c>
      <c r="E17" s="27">
        <v>20890</v>
      </c>
      <c r="F17" s="27">
        <v>21550</v>
      </c>
      <c r="G17" s="27">
        <v>17180</v>
      </c>
      <c r="H17" s="27">
        <v>22340</v>
      </c>
      <c r="I17" s="27">
        <v>29870</v>
      </c>
      <c r="J17" s="27">
        <v>26350</v>
      </c>
      <c r="K17" s="27">
        <v>28740</v>
      </c>
      <c r="L17" s="27">
        <v>31870</v>
      </c>
      <c r="M17" s="28">
        <f t="shared" si="2"/>
        <v>220040</v>
      </c>
    </row>
    <row r="18" spans="1:13">
      <c r="A18" s="25">
        <v>15</v>
      </c>
      <c r="B18" s="26" t="s">
        <v>7</v>
      </c>
      <c r="C18" s="27">
        <v>15450</v>
      </c>
      <c r="D18" s="27">
        <v>30350</v>
      </c>
      <c r="E18" s="27">
        <v>37640</v>
      </c>
      <c r="F18" s="27">
        <v>28640</v>
      </c>
      <c r="G18" s="27">
        <v>32170</v>
      </c>
      <c r="H18" s="27">
        <v>35450</v>
      </c>
      <c r="I18" s="27">
        <v>40170</v>
      </c>
      <c r="J18" s="27">
        <v>43050</v>
      </c>
      <c r="K18" s="27">
        <v>45700</v>
      </c>
      <c r="L18" s="27">
        <v>31450</v>
      </c>
      <c r="M18" s="28">
        <f t="shared" si="2"/>
        <v>340070</v>
      </c>
    </row>
    <row r="19" spans="1:13">
      <c r="A19" s="25">
        <v>16</v>
      </c>
      <c r="B19" s="34" t="s">
        <v>8</v>
      </c>
      <c r="C19" s="2">
        <v>0</v>
      </c>
      <c r="D19" s="2">
        <v>0</v>
      </c>
      <c r="E19" s="27">
        <v>14900</v>
      </c>
      <c r="F19" s="27">
        <v>19030</v>
      </c>
      <c r="G19" s="27">
        <v>15030</v>
      </c>
      <c r="H19" s="27">
        <v>16870</v>
      </c>
      <c r="I19" s="27">
        <v>17530</v>
      </c>
      <c r="J19" s="27">
        <v>23130</v>
      </c>
      <c r="K19" s="27">
        <v>19120</v>
      </c>
      <c r="L19" s="27">
        <v>23610</v>
      </c>
      <c r="M19" s="28">
        <f t="shared" si="2"/>
        <v>149220</v>
      </c>
    </row>
    <row r="20" spans="1:13">
      <c r="A20" s="25"/>
      <c r="B20" s="31" t="s">
        <v>27</v>
      </c>
      <c r="C20" s="32">
        <f>SUM(C13:C19)</f>
        <v>52270</v>
      </c>
      <c r="D20" s="32">
        <f t="shared" ref="D20:H20" si="3">SUM(D13:D19)</f>
        <v>135280</v>
      </c>
      <c r="E20" s="32">
        <f t="shared" si="3"/>
        <v>227140</v>
      </c>
      <c r="F20" s="32">
        <f t="shared" si="3"/>
        <v>246210</v>
      </c>
      <c r="G20" s="32">
        <f t="shared" si="3"/>
        <v>180240</v>
      </c>
      <c r="H20" s="32">
        <f t="shared" si="3"/>
        <v>245970</v>
      </c>
      <c r="I20" s="35">
        <f>SUM(I13:I19)</f>
        <v>261020</v>
      </c>
      <c r="J20" s="35">
        <f t="shared" ref="J20:L20" si="4">SUM(J13:J19)</f>
        <v>367360</v>
      </c>
      <c r="K20" s="35">
        <f t="shared" si="4"/>
        <v>310820</v>
      </c>
      <c r="L20" s="35">
        <f t="shared" si="4"/>
        <v>218870</v>
      </c>
      <c r="M20" s="32">
        <f>SUM(M13:M19)</f>
        <v>2245180</v>
      </c>
    </row>
    <row r="21" spans="1:13">
      <c r="A21" s="36"/>
      <c r="B21" s="31" t="s">
        <v>28</v>
      </c>
      <c r="C21" s="37">
        <f>SUM(C12+C20)</f>
        <v>78450</v>
      </c>
      <c r="D21" s="37">
        <f t="shared" ref="D21:L21" si="5">SUM(D12+D20)</f>
        <v>201540</v>
      </c>
      <c r="E21" s="37">
        <f t="shared" si="5"/>
        <v>342530</v>
      </c>
      <c r="F21" s="37">
        <f t="shared" si="5"/>
        <v>379370</v>
      </c>
      <c r="G21" s="37">
        <f t="shared" si="5"/>
        <v>285000</v>
      </c>
      <c r="H21" s="37">
        <f t="shared" si="5"/>
        <v>377880</v>
      </c>
      <c r="I21" s="37">
        <f t="shared" si="5"/>
        <v>405180</v>
      </c>
      <c r="J21" s="37">
        <f t="shared" si="5"/>
        <v>553690</v>
      </c>
      <c r="K21" s="37">
        <f t="shared" si="5"/>
        <v>520780</v>
      </c>
      <c r="L21" s="37">
        <f t="shared" si="5"/>
        <v>356805</v>
      </c>
      <c r="M21" s="37">
        <f>(M12+M20)</f>
        <v>3501225</v>
      </c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stall wise sales_expenses</vt:lpstr>
      <vt:lpstr>Head wise Food court expenses</vt:lpstr>
      <vt:lpstr>Sales_Profil details</vt:lpstr>
      <vt:lpstr>Sales data and 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2017-09-11T08:59:49Z</dcterms:modified>
</cp:coreProperties>
</file>